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10.3.2.1\全庁\税務住民課\課税係\R08\030 国保税\310 税額試算\新しいフォルダー\"/>
    </mc:Choice>
  </mc:AlternateContent>
  <xr:revisionPtr revIDLastSave="0" documentId="13_ncr:1_{A807CA9F-3842-4B7C-9E42-22B5DE2847B8}" xr6:coauthVersionLast="47" xr6:coauthVersionMax="47" xr10:uidLastSave="{00000000-0000-0000-0000-000000000000}"/>
  <bookViews>
    <workbookView xWindow="-120" yWindow="-120" windowWidth="19440" windowHeight="15000" xr2:uid="{00000000-000D-0000-FFFF-FFFF00000000}"/>
  </bookViews>
  <sheets>
    <sheet name="試算シート" sheetId="2" r:id="rId1"/>
    <sheet name="計算シート" sheetId="3" r:id="rId2"/>
    <sheet name="Sheet1" sheetId="1" r:id="rId3"/>
  </sheets>
  <definedNames>
    <definedName name="_xlnm.Print_Area" localSheetId="1">計算シート!$B$1:$Y$43</definedName>
    <definedName name="_xlnm.Print_Area" localSheetId="0">試算シート!$B$1:$M$38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3" l="1"/>
  <c r="H46" i="3"/>
  <c r="G46" i="3"/>
  <c r="F46" i="3"/>
  <c r="E46" i="3"/>
  <c r="D46" i="3"/>
  <c r="M29" i="3"/>
  <c r="I26" i="3"/>
  <c r="H26" i="3"/>
  <c r="G26" i="3"/>
  <c r="F26" i="3"/>
  <c r="E26" i="3"/>
  <c r="D26" i="3"/>
  <c r="I25" i="3"/>
  <c r="H25" i="3"/>
  <c r="G25" i="3"/>
  <c r="F25" i="3"/>
  <c r="E25" i="3"/>
  <c r="D25" i="3"/>
  <c r="I24" i="3"/>
  <c r="H24" i="3"/>
  <c r="G24" i="3"/>
  <c r="F24" i="3"/>
  <c r="E24" i="3"/>
  <c r="D24" i="3"/>
  <c r="I21" i="3"/>
  <c r="H21" i="3"/>
  <c r="G21" i="3"/>
  <c r="F21" i="3"/>
  <c r="E21" i="3"/>
  <c r="D21" i="3"/>
  <c r="I18" i="3"/>
  <c r="H18" i="3"/>
  <c r="G18" i="3"/>
  <c r="F18" i="3"/>
  <c r="E18" i="3"/>
  <c r="D18" i="3"/>
  <c r="M15" i="3"/>
  <c r="D14" i="3"/>
  <c r="D16" i="3" s="1"/>
  <c r="M35" i="3" s="1"/>
  <c r="S13" i="3"/>
  <c r="I11" i="3"/>
  <c r="I48" i="3" s="1"/>
  <c r="H11" i="3"/>
  <c r="H48" i="3" s="1"/>
  <c r="G11" i="3"/>
  <c r="G48" i="3" s="1"/>
  <c r="F11" i="3"/>
  <c r="F48" i="3" s="1"/>
  <c r="E11" i="3"/>
  <c r="E48" i="3" s="1"/>
  <c r="D11" i="3"/>
  <c r="I10" i="3"/>
  <c r="H10" i="3"/>
  <c r="G10" i="3"/>
  <c r="F10" i="3"/>
  <c r="E10" i="3"/>
  <c r="D10" i="3"/>
  <c r="H4" i="3"/>
  <c r="F58" i="2"/>
  <c r="I12" i="3" s="1"/>
  <c r="F57" i="2"/>
  <c r="H12" i="3" s="1"/>
  <c r="F56" i="2"/>
  <c r="G12" i="3" s="1"/>
  <c r="F55" i="2"/>
  <c r="F12" i="3" s="1"/>
  <c r="F54" i="2"/>
  <c r="E12" i="3" s="1"/>
  <c r="F53" i="2"/>
  <c r="D12" i="3" s="1"/>
  <c r="M8" i="3" l="1"/>
  <c r="M22" i="3" s="1"/>
  <c r="I27" i="3"/>
  <c r="J25" i="3"/>
  <c r="D15" i="3"/>
  <c r="E28" i="3"/>
  <c r="E29" i="3" s="1"/>
  <c r="E30" i="3" s="1"/>
  <c r="J26" i="3"/>
  <c r="D28" i="3"/>
  <c r="D29" i="3" s="1"/>
  <c r="F27" i="3"/>
  <c r="I28" i="3"/>
  <c r="I29" i="3" s="1"/>
  <c r="I30" i="3" s="1"/>
  <c r="G27" i="3"/>
  <c r="H28" i="3"/>
  <c r="H29" i="3" s="1"/>
  <c r="H30" i="3" s="1"/>
  <c r="H27" i="3"/>
  <c r="F28" i="3"/>
  <c r="F29" i="3" s="1"/>
  <c r="F30" i="3" s="1"/>
  <c r="V17" i="3"/>
  <c r="G28" i="3"/>
  <c r="E13" i="3"/>
  <c r="E15" i="3"/>
  <c r="J18" i="3"/>
  <c r="F15" i="3"/>
  <c r="F13" i="3"/>
  <c r="E27" i="3"/>
  <c r="G13" i="3"/>
  <c r="G15" i="3"/>
  <c r="H15" i="3"/>
  <c r="H13" i="3"/>
  <c r="I15" i="3"/>
  <c r="I13" i="3"/>
  <c r="J24" i="3"/>
  <c r="J12" i="3"/>
  <c r="D48" i="3"/>
  <c r="D27" i="3" s="1"/>
  <c r="J21" i="3"/>
  <c r="M5" i="3" s="1"/>
  <c r="D13" i="3"/>
  <c r="S7" i="3" l="1"/>
  <c r="J28" i="3"/>
  <c r="G29" i="3"/>
  <c r="G30" i="3" s="1"/>
  <c r="F34" i="3"/>
  <c r="D34" i="3"/>
  <c r="J27" i="3"/>
  <c r="M33" i="3"/>
  <c r="P33" i="3" s="1"/>
  <c r="J13" i="3"/>
  <c r="M7" i="3" s="1"/>
  <c r="J15" i="3"/>
  <c r="M34" i="3" s="1"/>
  <c r="P35" i="3" s="1"/>
  <c r="J29" i="3"/>
  <c r="D30" i="3"/>
  <c r="M32" i="3" s="1"/>
  <c r="P32" i="3" s="1"/>
  <c r="P5" i="3"/>
  <c r="M19" i="3"/>
  <c r="P19" i="3" s="1"/>
  <c r="M6" i="3"/>
  <c r="E34" i="3"/>
  <c r="C34" i="3" l="1"/>
  <c r="E36" i="3" s="1"/>
  <c r="M21" i="3"/>
  <c r="S6" i="3"/>
  <c r="P34" i="3"/>
  <c r="P14" i="3"/>
  <c r="P7" i="3" s="1"/>
  <c r="M20" i="3"/>
  <c r="P6" i="3"/>
  <c r="S5" i="3"/>
  <c r="V6" i="3" s="1"/>
  <c r="J30" i="3"/>
  <c r="M4" i="3" s="1"/>
  <c r="P4" i="3" s="1"/>
  <c r="F36" i="3" l="1"/>
  <c r="E35" i="3"/>
  <c r="E37" i="3" s="1"/>
  <c r="F35" i="3"/>
  <c r="D36" i="3"/>
  <c r="D37" i="3" s="1"/>
  <c r="M18" i="3"/>
  <c r="P18" i="3" s="1"/>
  <c r="S4" i="3"/>
  <c r="V4" i="3" s="1"/>
  <c r="P20" i="3"/>
  <c r="P28" i="3"/>
  <c r="P21" i="3" s="1"/>
  <c r="V7" i="3"/>
  <c r="F37" i="3" l="1"/>
  <c r="G37" i="3" s="1"/>
  <c r="M41" i="3" s="1"/>
  <c r="P36" i="3" l="1"/>
  <c r="P37" i="3" s="1"/>
  <c r="P38" i="3" s="1"/>
  <c r="P39" i="3" s="1"/>
  <c r="P40" i="3" s="1"/>
  <c r="M14" i="3"/>
  <c r="M28" i="3"/>
  <c r="P23" i="3" s="1"/>
  <c r="S12" i="3"/>
  <c r="P9" i="3" l="1"/>
  <c r="P8" i="3"/>
  <c r="Y8" i="3"/>
  <c r="Y7" i="3"/>
  <c r="P22" i="3"/>
  <c r="P10" i="3" l="1"/>
  <c r="P11" i="3" s="1"/>
  <c r="P12" i="3" s="1"/>
  <c r="P13" i="3" s="1"/>
  <c r="V8" i="3"/>
  <c r="H44" i="3"/>
  <c r="P24" i="3"/>
  <c r="P25" i="3" s="1"/>
  <c r="P26" i="3" s="1"/>
  <c r="P27" i="3" s="1"/>
  <c r="V10" i="3" l="1"/>
  <c r="V11" i="3" s="1"/>
  <c r="V12" i="3" s="1"/>
  <c r="V13" i="3" s="1"/>
  <c r="F39" i="3" s="1"/>
  <c r="H45" i="3" s="1"/>
  <c r="H2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nec</author>
    <author>mkprofile</author>
  </authors>
  <commentList>
    <comment ref="G22" authorId="0" shapeId="0" xr:uid="{5EDEDD43-23AB-491D-9BEF-82BD855FBD72}">
      <text>
        <r>
          <rPr>
            <sz val="9"/>
            <color indexed="81"/>
            <rFont val="MS P ゴシック"/>
            <family val="3"/>
            <charset val="128"/>
          </rPr>
          <t>非自発的離職による場合は、所得×３０％を入力</t>
        </r>
      </text>
    </comment>
    <comment ref="J22" authorId="0" shapeId="0" xr:uid="{7A5859C1-8C35-48D5-95C1-927DA2AEED74}">
      <text>
        <r>
          <rPr>
            <b/>
            <sz val="9"/>
            <color indexed="81"/>
            <rFont val="MS P ゴシック"/>
            <family val="3"/>
            <charset val="128"/>
          </rPr>
          <t>入力しない。</t>
        </r>
      </text>
    </comment>
    <comment ref="K22" authorId="1" shapeId="0" xr:uid="{158678F0-BB77-434E-A1A4-82EC846DA440}">
      <text>
        <r>
          <rPr>
            <b/>
            <sz val="9"/>
            <color indexed="81"/>
            <rFont val="ＭＳ ゴシック"/>
            <family val="3"/>
            <charset val="128"/>
          </rPr>
          <t xml:space="preserve">
　加入月数の算出方法</t>
        </r>
        <r>
          <rPr>
            <sz val="9"/>
            <color indexed="81"/>
            <rFont val="ＭＳ ゴシック"/>
            <family val="3"/>
            <charset val="128"/>
          </rPr>
          <t xml:space="preserve">
　　加入した月から次の３月
　　までの月数を入力する。
　</t>
        </r>
        <r>
          <rPr>
            <b/>
            <sz val="9"/>
            <color indexed="81"/>
            <rFont val="ＭＳ ゴシック"/>
            <family val="3"/>
            <charset val="128"/>
          </rPr>
          <t>入力例</t>
        </r>
        <r>
          <rPr>
            <sz val="9"/>
            <color indexed="81"/>
            <rFont val="ＭＳ ゴシック"/>
            <family val="3"/>
            <charset val="128"/>
          </rPr>
          <t xml:space="preserve">
　　４月加入の場合＝１２
　　８月加入の場合＝８
　　１月加入の場合＝３
</t>
        </r>
      </text>
    </comment>
  </commentList>
</comments>
</file>

<file path=xl/sharedStrings.xml><?xml version="1.0" encoding="utf-8"?>
<sst xmlns="http://schemas.openxmlformats.org/spreadsheetml/2006/main" count="175" uniqueCount="122">
  <si>
    <t>令和８年度　大多喜町国民健康保険税仮計算表</t>
    <rPh sb="0" eb="1">
      <t>レイ</t>
    </rPh>
    <rPh sb="1" eb="2">
      <t>ワ</t>
    </rPh>
    <rPh sb="3" eb="5">
      <t>ネンド</t>
    </rPh>
    <rPh sb="4" eb="5">
      <t>ド</t>
    </rPh>
    <rPh sb="6" eb="10">
      <t>オオタキマチ</t>
    </rPh>
    <rPh sb="10" eb="12">
      <t>コクミン</t>
    </rPh>
    <rPh sb="12" eb="14">
      <t>ケンコウ</t>
    </rPh>
    <rPh sb="14" eb="16">
      <t>ホケン</t>
    </rPh>
    <rPh sb="16" eb="17">
      <t>ゼイ</t>
    </rPh>
    <rPh sb="17" eb="18">
      <t>カリ</t>
    </rPh>
    <rPh sb="18" eb="20">
      <t>ケイサン</t>
    </rPh>
    <rPh sb="20" eb="21">
      <t>ヒョウ</t>
    </rPh>
    <phoneticPr fontId="5"/>
  </si>
  <si>
    <r>
      <t>加入する方の情報を下記の</t>
    </r>
    <r>
      <rPr>
        <b/>
        <sz val="12"/>
        <color indexed="40"/>
        <rFont val="ＭＳ ゴシック"/>
        <family val="3"/>
        <charset val="128"/>
      </rPr>
      <t>水色の欄</t>
    </r>
    <r>
      <rPr>
        <b/>
        <sz val="12"/>
        <rFont val="ＭＳ ゴシック"/>
        <family val="3"/>
        <charset val="128"/>
      </rPr>
      <t>に入力してください。</t>
    </r>
    <rPh sb="0" eb="2">
      <t>カニュウ</t>
    </rPh>
    <rPh sb="4" eb="5">
      <t>カタ</t>
    </rPh>
    <rPh sb="6" eb="8">
      <t>ジョウホウ</t>
    </rPh>
    <rPh sb="9" eb="11">
      <t>カキ</t>
    </rPh>
    <rPh sb="12" eb="14">
      <t>ミズイロ</t>
    </rPh>
    <rPh sb="15" eb="16">
      <t>ラン</t>
    </rPh>
    <rPh sb="17" eb="19">
      <t>ニュウリョク</t>
    </rPh>
    <phoneticPr fontId="5"/>
  </si>
  <si>
    <r>
      <rPr>
        <b/>
        <sz val="12"/>
        <color indexed="10"/>
        <rFont val="ＭＳ ゴシック"/>
        <family val="3"/>
        <charset val="128"/>
      </rPr>
      <t>世帯主</t>
    </r>
    <r>
      <rPr>
        <b/>
        <sz val="12"/>
        <rFont val="ＭＳ ゴシック"/>
        <family val="3"/>
        <charset val="128"/>
      </rPr>
      <t>情報は加入・未加入に係わらず入力してください。</t>
    </r>
    <rPh sb="0" eb="3">
      <t>セタイヌシ</t>
    </rPh>
    <rPh sb="3" eb="5">
      <t>ジョウホウ</t>
    </rPh>
    <rPh sb="6" eb="8">
      <t>カニュウ</t>
    </rPh>
    <rPh sb="9" eb="12">
      <t>ミカニュウ</t>
    </rPh>
    <rPh sb="13" eb="14">
      <t>カカ</t>
    </rPh>
    <rPh sb="17" eb="19">
      <t>ニュウリョク</t>
    </rPh>
    <phoneticPr fontId="5"/>
  </si>
  <si>
    <t>①「加入・未加入」の選択する。</t>
    <rPh sb="2" eb="4">
      <t>カニュウ</t>
    </rPh>
    <rPh sb="5" eb="8">
      <t>ミカニュウ</t>
    </rPh>
    <rPh sb="10" eb="12">
      <t>センタク</t>
    </rPh>
    <phoneticPr fontId="5"/>
  </si>
  <si>
    <t>②加入者の年齢を入力する。</t>
    <rPh sb="1" eb="3">
      <t>カニュウ</t>
    </rPh>
    <rPh sb="3" eb="4">
      <t>シャ</t>
    </rPh>
    <rPh sb="5" eb="7">
      <t>ネンレイ</t>
    </rPh>
    <rPh sb="8" eb="10">
      <t>ニュウリョク</t>
    </rPh>
    <phoneticPr fontId="5"/>
  </si>
  <si>
    <t>③加入者の所得情報を入力する。</t>
    <rPh sb="1" eb="4">
      <t>カニュウシャ</t>
    </rPh>
    <rPh sb="5" eb="7">
      <t>ショトク</t>
    </rPh>
    <rPh sb="7" eb="9">
      <t>ジョウホウ</t>
    </rPh>
    <rPh sb="10" eb="12">
      <t>ニュウリョク</t>
    </rPh>
    <phoneticPr fontId="5"/>
  </si>
  <si>
    <t>　㋐給与収入のみの方は、給与収入から給与所得控除額を引いた金額を入力</t>
    <phoneticPr fontId="5"/>
  </si>
  <si>
    <t>　（社会保険料・配偶者控除等の各種控除は引きません。）</t>
    <phoneticPr fontId="5"/>
  </si>
  <si>
    <t>　㋑年金収入のみの方は、年金収入から公的年金等控除額を引いた金額を入力</t>
    <phoneticPr fontId="5"/>
  </si>
  <si>
    <t>　（社会保険料・配偶者控除等の各種控除は引きません。）</t>
  </si>
  <si>
    <t>　㋒雑所得や営業所得、譲渡一時所得、譲渡（分離）所得がある方はその所得を入力</t>
    <phoneticPr fontId="5"/>
  </si>
  <si>
    <t>④加入月数を入力する。</t>
    <rPh sb="1" eb="3">
      <t>カニュウ</t>
    </rPh>
    <rPh sb="3" eb="4">
      <t>ツキ</t>
    </rPh>
    <rPh sb="4" eb="5">
      <t>スウ</t>
    </rPh>
    <rPh sb="6" eb="8">
      <t>ニュウリョク</t>
    </rPh>
    <phoneticPr fontId="5"/>
  </si>
  <si>
    <t>　１年間の税額を算出する場合は１２を選択する。</t>
    <rPh sb="2" eb="4">
      <t>ネンカン</t>
    </rPh>
    <rPh sb="5" eb="7">
      <t>ゼイガク</t>
    </rPh>
    <rPh sb="8" eb="10">
      <t>サンシュツ</t>
    </rPh>
    <rPh sb="12" eb="14">
      <t>バアイ</t>
    </rPh>
    <rPh sb="18" eb="20">
      <t>センタク</t>
    </rPh>
    <phoneticPr fontId="5"/>
  </si>
  <si>
    <t>世　帯　員</t>
    <rPh sb="0" eb="1">
      <t>ヨ</t>
    </rPh>
    <rPh sb="2" eb="3">
      <t>オビ</t>
    </rPh>
    <rPh sb="4" eb="5">
      <t>イン</t>
    </rPh>
    <phoneticPr fontId="5"/>
  </si>
  <si>
    <t>①加入・未加入</t>
    <rPh sb="1" eb="3">
      <t>カニュウ</t>
    </rPh>
    <rPh sb="4" eb="7">
      <t>ミカニュウ</t>
    </rPh>
    <phoneticPr fontId="5"/>
  </si>
  <si>
    <t>②年齢</t>
    <rPh sb="1" eb="3">
      <t>ネンレイ</t>
    </rPh>
    <phoneticPr fontId="5"/>
  </si>
  <si>
    <t>③所得情報</t>
    <rPh sb="1" eb="3">
      <t>ショトク</t>
    </rPh>
    <rPh sb="3" eb="5">
      <t>ジョウホウ</t>
    </rPh>
    <phoneticPr fontId="5"/>
  </si>
  <si>
    <t>④固定資産税</t>
    <rPh sb="1" eb="3">
      <t>コテイ</t>
    </rPh>
    <rPh sb="3" eb="6">
      <t>シサンゼイ</t>
    </rPh>
    <phoneticPr fontId="5"/>
  </si>
  <si>
    <t>⑤加入月数</t>
    <rPh sb="1" eb="3">
      <t>カニュウ</t>
    </rPh>
    <rPh sb="3" eb="5">
      <t>ツキスウ</t>
    </rPh>
    <phoneticPr fontId="5"/>
  </si>
  <si>
    <t>㋐給与所得</t>
    <rPh sb="1" eb="3">
      <t>キュウヨ</t>
    </rPh>
    <rPh sb="3" eb="5">
      <t>ショトク</t>
    </rPh>
    <phoneticPr fontId="5"/>
  </si>
  <si>
    <t>㋑年金所得</t>
    <rPh sb="1" eb="3">
      <t>ネンキン</t>
    </rPh>
    <rPh sb="3" eb="5">
      <t>ショトク</t>
    </rPh>
    <phoneticPr fontId="5"/>
  </si>
  <si>
    <t>㋒その他所得</t>
    <rPh sb="3" eb="4">
      <t>タ</t>
    </rPh>
    <rPh sb="4" eb="6">
      <t>ショトク</t>
    </rPh>
    <phoneticPr fontId="5"/>
  </si>
  <si>
    <t>世　帯　主</t>
    <rPh sb="0" eb="1">
      <t>ヨ</t>
    </rPh>
    <rPh sb="2" eb="3">
      <t>オビ</t>
    </rPh>
    <rPh sb="4" eb="5">
      <t>シュ</t>
    </rPh>
    <phoneticPr fontId="5"/>
  </si>
  <si>
    <t>加入</t>
    <rPh sb="0" eb="2">
      <t>カニュウ</t>
    </rPh>
    <phoneticPr fontId="5"/>
  </si>
  <si>
    <t>加入者　１</t>
    <rPh sb="0" eb="3">
      <t>カニュウシャ</t>
    </rPh>
    <phoneticPr fontId="5"/>
  </si>
  <si>
    <t>加入者　２</t>
    <rPh sb="0" eb="3">
      <t>カニュウシャ</t>
    </rPh>
    <phoneticPr fontId="5"/>
  </si>
  <si>
    <t>加入者　３</t>
    <rPh sb="0" eb="3">
      <t>カニュウシャ</t>
    </rPh>
    <phoneticPr fontId="5"/>
  </si>
  <si>
    <t>加入者　４</t>
    <rPh sb="0" eb="3">
      <t>カニュウシャ</t>
    </rPh>
    <phoneticPr fontId="5"/>
  </si>
  <si>
    <t>加入者　５</t>
    <rPh sb="0" eb="3">
      <t>カニュウシャ</t>
    </rPh>
    <phoneticPr fontId="5"/>
  </si>
  <si>
    <t>計算結果</t>
    <rPh sb="0" eb="2">
      <t>ケイサン</t>
    </rPh>
    <rPh sb="2" eb="4">
      <t>ケッカ</t>
    </rPh>
    <phoneticPr fontId="5"/>
  </si>
  <si>
    <t>保険税額</t>
    <rPh sb="0" eb="2">
      <t>ホケン</t>
    </rPh>
    <rPh sb="2" eb="3">
      <t>ゼイ</t>
    </rPh>
    <rPh sb="3" eb="4">
      <t>ガク</t>
    </rPh>
    <phoneticPr fontId="5"/>
  </si>
  <si>
    <t>円</t>
    <rPh sb="0" eb="1">
      <t>エン</t>
    </rPh>
    <phoneticPr fontId="5"/>
  </si>
  <si>
    <t>○計算結果は簡易計算によるものであります。</t>
    <rPh sb="1" eb="3">
      <t>ケイサン</t>
    </rPh>
    <rPh sb="3" eb="5">
      <t>ケッカ</t>
    </rPh>
    <rPh sb="6" eb="8">
      <t>カンイ</t>
    </rPh>
    <rPh sb="8" eb="10">
      <t>ケイサン</t>
    </rPh>
    <phoneticPr fontId="5"/>
  </si>
  <si>
    <t>○入力以外の条件により税額が大きく増減する場合があります。</t>
    <rPh sb="1" eb="3">
      <t>ニュウリョク</t>
    </rPh>
    <rPh sb="3" eb="5">
      <t>イガイ</t>
    </rPh>
    <rPh sb="6" eb="8">
      <t>ジョウケン</t>
    </rPh>
    <rPh sb="11" eb="13">
      <t>ゼイガク</t>
    </rPh>
    <rPh sb="14" eb="15">
      <t>オオ</t>
    </rPh>
    <rPh sb="17" eb="19">
      <t>ゾウゲン</t>
    </rPh>
    <rPh sb="21" eb="23">
      <t>バアイ</t>
    </rPh>
    <phoneticPr fontId="5"/>
  </si>
  <si>
    <t>お問い合せ</t>
    <rPh sb="1" eb="2">
      <t>ト</t>
    </rPh>
    <rPh sb="3" eb="4">
      <t>アワ</t>
    </rPh>
    <phoneticPr fontId="5"/>
  </si>
  <si>
    <t>大多喜町役場　税務住民課　課税係</t>
    <rPh sb="0" eb="4">
      <t>オオタキマチ</t>
    </rPh>
    <rPh sb="4" eb="6">
      <t>ヤクバ</t>
    </rPh>
    <rPh sb="7" eb="9">
      <t>ゼイム</t>
    </rPh>
    <rPh sb="9" eb="11">
      <t>ジュウミン</t>
    </rPh>
    <rPh sb="11" eb="12">
      <t>カ</t>
    </rPh>
    <rPh sb="13" eb="15">
      <t>カゼイ</t>
    </rPh>
    <rPh sb="15" eb="16">
      <t>カカリ</t>
    </rPh>
    <phoneticPr fontId="5"/>
  </si>
  <si>
    <t>電話　０４７０－８２－２１２２</t>
    <rPh sb="0" eb="2">
      <t>デンワ</t>
    </rPh>
    <phoneticPr fontId="5"/>
  </si>
  <si>
    <t>加入カウント</t>
    <rPh sb="0" eb="2">
      <t>カニュウ</t>
    </rPh>
    <phoneticPr fontId="5"/>
  </si>
  <si>
    <t>未加入</t>
    <rPh sb="0" eb="3">
      <t>ミカニュウ</t>
    </rPh>
    <phoneticPr fontId="5"/>
  </si>
  <si>
    <t>国　保　税　額　試　算</t>
    <rPh sb="0" eb="1">
      <t>コク</t>
    </rPh>
    <rPh sb="2" eb="3">
      <t>ホ</t>
    </rPh>
    <rPh sb="4" eb="5">
      <t>ゼイ</t>
    </rPh>
    <rPh sb="6" eb="7">
      <t>ガク</t>
    </rPh>
    <rPh sb="8" eb="9">
      <t>タメシ</t>
    </rPh>
    <rPh sb="10" eb="11">
      <t>ザン</t>
    </rPh>
    <phoneticPr fontId="5"/>
  </si>
  <si>
    <t>医療分明細</t>
    <rPh sb="0" eb="2">
      <t>イリョウ</t>
    </rPh>
    <rPh sb="2" eb="3">
      <t>ブン</t>
    </rPh>
    <rPh sb="3" eb="5">
      <t>メイサイ</t>
    </rPh>
    <phoneticPr fontId="5"/>
  </si>
  <si>
    <t>子ども・子育て支援金明細</t>
    <rPh sb="0" eb="1">
      <t>コ</t>
    </rPh>
    <rPh sb="4" eb="6">
      <t>コソダ</t>
    </rPh>
    <rPh sb="7" eb="9">
      <t>シエン</t>
    </rPh>
    <rPh sb="9" eb="10">
      <t>キン</t>
    </rPh>
    <rPh sb="10" eb="12">
      <t>メイサイ</t>
    </rPh>
    <phoneticPr fontId="5"/>
  </si>
  <si>
    <t>年齢基準日</t>
    <rPh sb="0" eb="2">
      <t>ネンレイ</t>
    </rPh>
    <rPh sb="2" eb="5">
      <t>キジュンビ</t>
    </rPh>
    <phoneticPr fontId="5"/>
  </si>
  <si>
    <t>作成日</t>
    <rPh sb="0" eb="3">
      <t>サクセイビ</t>
    </rPh>
    <phoneticPr fontId="5"/>
  </si>
  <si>
    <t>基準所得</t>
    <rPh sb="0" eb="2">
      <t>キジュン</t>
    </rPh>
    <rPh sb="2" eb="4">
      <t>ショトク</t>
    </rPh>
    <phoneticPr fontId="5"/>
  </si>
  <si>
    <t>所得割額</t>
    <rPh sb="0" eb="2">
      <t>ショトク</t>
    </rPh>
    <rPh sb="2" eb="3">
      <t>ワリ</t>
    </rPh>
    <rPh sb="3" eb="4">
      <t>ガク</t>
    </rPh>
    <phoneticPr fontId="5"/>
  </si>
  <si>
    <t>基準所得</t>
    <rPh sb="0" eb="4">
      <t>キジュンショトク</t>
    </rPh>
    <phoneticPr fontId="5"/>
  </si>
  <si>
    <t>所得割額</t>
    <rPh sb="0" eb="4">
      <t>ショトクワリガク</t>
    </rPh>
    <phoneticPr fontId="5"/>
  </si>
  <si>
    <t>資産税額</t>
    <rPh sb="0" eb="2">
      <t>シサン</t>
    </rPh>
    <rPh sb="2" eb="4">
      <t>ゼイガク</t>
    </rPh>
    <phoneticPr fontId="5"/>
  </si>
  <si>
    <t>資産割額</t>
    <rPh sb="0" eb="2">
      <t>シサン</t>
    </rPh>
    <rPh sb="2" eb="3">
      <t>ワリ</t>
    </rPh>
    <rPh sb="3" eb="4">
      <t>ガク</t>
    </rPh>
    <phoneticPr fontId="5"/>
  </si>
  <si>
    <t>加入者数</t>
    <rPh sb="0" eb="4">
      <t>カニュウシャスウ</t>
    </rPh>
    <phoneticPr fontId="5"/>
  </si>
  <si>
    <t>（基本情報入力）</t>
    <rPh sb="1" eb="3">
      <t>キホン</t>
    </rPh>
    <rPh sb="3" eb="5">
      <t>ジョウホウ</t>
    </rPh>
    <rPh sb="5" eb="7">
      <t>ニュウリョク</t>
    </rPh>
    <phoneticPr fontId="5"/>
  </si>
  <si>
    <t>加入者数</t>
    <rPh sb="0" eb="3">
      <t>カニュウシャ</t>
    </rPh>
    <rPh sb="3" eb="4">
      <t>スウ</t>
    </rPh>
    <phoneticPr fontId="5"/>
  </si>
  <si>
    <t>均等割</t>
    <rPh sb="0" eb="3">
      <t>キントウワリ</t>
    </rPh>
    <phoneticPr fontId="5"/>
  </si>
  <si>
    <t>未就学児</t>
    <rPh sb="0" eb="4">
      <t>ミシュウガクジ</t>
    </rPh>
    <phoneticPr fontId="5"/>
  </si>
  <si>
    <t>均等割額</t>
    <rPh sb="0" eb="3">
      <t>キントウワ</t>
    </rPh>
    <rPh sb="3" eb="4">
      <t>ガク</t>
    </rPh>
    <phoneticPr fontId="5"/>
  </si>
  <si>
    <t>世帯主</t>
    <rPh sb="0" eb="3">
      <t>セタイヌシ</t>
    </rPh>
    <phoneticPr fontId="5"/>
  </si>
  <si>
    <t>加入者１</t>
    <rPh sb="0" eb="3">
      <t>カニュウシャ</t>
    </rPh>
    <phoneticPr fontId="5"/>
  </si>
  <si>
    <t>加入者２</t>
    <rPh sb="0" eb="3">
      <t>カニュウシャ</t>
    </rPh>
    <phoneticPr fontId="5"/>
  </si>
  <si>
    <t>加入者３</t>
    <rPh sb="0" eb="3">
      <t>カニュウシャ</t>
    </rPh>
    <phoneticPr fontId="5"/>
  </si>
  <si>
    <t>加入者４</t>
    <rPh sb="0" eb="3">
      <t>カニュウシャ</t>
    </rPh>
    <phoneticPr fontId="5"/>
  </si>
  <si>
    <t>加入者５</t>
    <rPh sb="0" eb="3">
      <t>カニュウシャ</t>
    </rPh>
    <phoneticPr fontId="5"/>
  </si>
  <si>
    <t>平等割</t>
    <rPh sb="0" eb="2">
      <t>ビョウドウ</t>
    </rPh>
    <rPh sb="2" eb="3">
      <t>ワリ</t>
    </rPh>
    <phoneticPr fontId="5"/>
  </si>
  <si>
    <t>加入月数</t>
    <rPh sb="0" eb="2">
      <t>カニュウ</t>
    </rPh>
    <rPh sb="2" eb="4">
      <t>ツキスウ</t>
    </rPh>
    <phoneticPr fontId="5"/>
  </si>
  <si>
    <t>均等割額(18歳以上)</t>
    <rPh sb="0" eb="3">
      <t>キントウワリ</t>
    </rPh>
    <rPh sb="3" eb="4">
      <t>ガク</t>
    </rPh>
    <rPh sb="7" eb="8">
      <t>サイ</t>
    </rPh>
    <rPh sb="8" eb="10">
      <t>イジョウ</t>
    </rPh>
    <phoneticPr fontId="5"/>
  </si>
  <si>
    <t>氏名</t>
    <rPh sb="0" eb="2">
      <t>シメイ</t>
    </rPh>
    <phoneticPr fontId="5"/>
  </si>
  <si>
    <t>合計</t>
    <rPh sb="0" eb="2">
      <t>ゴウケイ</t>
    </rPh>
    <phoneticPr fontId="5"/>
  </si>
  <si>
    <t>法定軽減額</t>
    <rPh sb="0" eb="2">
      <t>ホウテイ</t>
    </rPh>
    <rPh sb="2" eb="4">
      <t>ケイゲン</t>
    </rPh>
    <rPh sb="4" eb="5">
      <t>ガク</t>
    </rPh>
    <phoneticPr fontId="5"/>
  </si>
  <si>
    <t>所得割率</t>
    <rPh sb="0" eb="4">
      <t>ショトクワリリツ</t>
    </rPh>
    <phoneticPr fontId="5"/>
  </si>
  <si>
    <t>法定軽減額</t>
    <rPh sb="0" eb="2">
      <t>ホウテイ</t>
    </rPh>
    <rPh sb="2" eb="5">
      <t>ケイゲンガク</t>
    </rPh>
    <phoneticPr fontId="5"/>
  </si>
  <si>
    <t>生年月日</t>
    <rPh sb="0" eb="2">
      <t>セイネン</t>
    </rPh>
    <rPh sb="2" eb="4">
      <t>ガッピ</t>
    </rPh>
    <phoneticPr fontId="5"/>
  </si>
  <si>
    <t>所得割率</t>
    <rPh sb="0" eb="2">
      <t>ショトク</t>
    </rPh>
    <rPh sb="2" eb="3">
      <t>ワリ</t>
    </rPh>
    <rPh sb="3" eb="4">
      <t>リツ</t>
    </rPh>
    <phoneticPr fontId="5"/>
  </si>
  <si>
    <t>未就学児軽減額</t>
    <rPh sb="0" eb="4">
      <t>ミシュウガクジ</t>
    </rPh>
    <rPh sb="4" eb="6">
      <t>ケイゲン</t>
    </rPh>
    <rPh sb="6" eb="7">
      <t>ガク</t>
    </rPh>
    <phoneticPr fontId="5"/>
  </si>
  <si>
    <t>均等割</t>
    <rPh sb="0" eb="3">
      <t>キントウワ</t>
    </rPh>
    <phoneticPr fontId="5"/>
  </si>
  <si>
    <t>（自動計算年齢）</t>
    <rPh sb="1" eb="3">
      <t>ジドウ</t>
    </rPh>
    <rPh sb="3" eb="5">
      <t>ケイサン</t>
    </rPh>
    <rPh sb="5" eb="7">
      <t>ネンレイ</t>
    </rPh>
    <phoneticPr fontId="5"/>
  </si>
  <si>
    <t>資産割率</t>
    <rPh sb="0" eb="2">
      <t>シサン</t>
    </rPh>
    <rPh sb="2" eb="3">
      <t>ワリ</t>
    </rPh>
    <rPh sb="3" eb="4">
      <t>リツ</t>
    </rPh>
    <phoneticPr fontId="5"/>
  </si>
  <si>
    <t>合計税額</t>
    <rPh sb="0" eb="2">
      <t>ゴウケイ</t>
    </rPh>
    <rPh sb="2" eb="4">
      <t>ゼイガク</t>
    </rPh>
    <phoneticPr fontId="5"/>
  </si>
  <si>
    <t>均等割(18歳以上)</t>
    <rPh sb="0" eb="2">
      <t>キントウ</t>
    </rPh>
    <rPh sb="2" eb="3">
      <t>ワリ</t>
    </rPh>
    <rPh sb="6" eb="9">
      <t>サイイジョウ</t>
    </rPh>
    <phoneticPr fontId="5"/>
  </si>
  <si>
    <t>合計税額</t>
    <rPh sb="0" eb="4">
      <t>ゴウケイゼイガク</t>
    </rPh>
    <phoneticPr fontId="5"/>
  </si>
  <si>
    <t>年齢</t>
    <rPh sb="0" eb="2">
      <t>ネンレイ</t>
    </rPh>
    <phoneticPr fontId="5"/>
  </si>
  <si>
    <t>算出税額</t>
    <rPh sb="0" eb="2">
      <t>サンシュツ</t>
    </rPh>
    <rPh sb="2" eb="4">
      <t>ゼイガク</t>
    </rPh>
    <phoneticPr fontId="5"/>
  </si>
  <si>
    <t>限度額</t>
    <rPh sb="0" eb="3">
      <t>キリドガク</t>
    </rPh>
    <phoneticPr fontId="5"/>
  </si>
  <si>
    <t>国保加入＝１</t>
    <rPh sb="0" eb="2">
      <t>コクホ</t>
    </rPh>
    <rPh sb="2" eb="4">
      <t>カニュウ</t>
    </rPh>
    <phoneticPr fontId="5"/>
  </si>
  <si>
    <t>月割増減額</t>
    <rPh sb="0" eb="2">
      <t>ツキワリ</t>
    </rPh>
    <rPh sb="2" eb="5">
      <t>ゾウゲンガク</t>
    </rPh>
    <phoneticPr fontId="5"/>
  </si>
  <si>
    <t>軽減区分</t>
    <rPh sb="0" eb="4">
      <t>ケイゲンクブン</t>
    </rPh>
    <phoneticPr fontId="5"/>
  </si>
  <si>
    <t>月割増減額</t>
    <rPh sb="0" eb="2">
      <t>ツキワ</t>
    </rPh>
    <rPh sb="2" eb="5">
      <t>ゾウゲンガク</t>
    </rPh>
    <phoneticPr fontId="5"/>
  </si>
  <si>
    <t>限度額</t>
    <rPh sb="0" eb="2">
      <t>ゲンド</t>
    </rPh>
    <rPh sb="2" eb="3">
      <t>ガク</t>
    </rPh>
    <phoneticPr fontId="5"/>
  </si>
  <si>
    <t>月割課税額</t>
    <rPh sb="0" eb="2">
      <t>ツキワリ</t>
    </rPh>
    <rPh sb="2" eb="4">
      <t>カゼイ</t>
    </rPh>
    <rPh sb="4" eb="5">
      <t>ガク</t>
    </rPh>
    <phoneticPr fontId="5"/>
  </si>
  <si>
    <t>平等割減額</t>
    <rPh sb="0" eb="3">
      <t>ビョウドウワリ</t>
    </rPh>
    <rPh sb="3" eb="5">
      <t>ゲンガク</t>
    </rPh>
    <phoneticPr fontId="5"/>
  </si>
  <si>
    <t>月割課税額</t>
    <rPh sb="0" eb="2">
      <t>ツキワリ</t>
    </rPh>
    <rPh sb="2" eb="5">
      <t>カゼイガク</t>
    </rPh>
    <phoneticPr fontId="5"/>
  </si>
  <si>
    <t>国保加入月数</t>
    <rPh sb="0" eb="2">
      <t>コクホ</t>
    </rPh>
    <rPh sb="2" eb="4">
      <t>カニュウ</t>
    </rPh>
    <rPh sb="4" eb="6">
      <t>ツキスウ</t>
    </rPh>
    <phoneticPr fontId="5"/>
  </si>
  <si>
    <t>ヶ月</t>
    <rPh sb="1" eb="2">
      <t>ゲツ</t>
    </rPh>
    <phoneticPr fontId="5"/>
  </si>
  <si>
    <t>軽減区分</t>
    <rPh sb="0" eb="2">
      <t>ケイゲン</t>
    </rPh>
    <rPh sb="2" eb="4">
      <t>クブン</t>
    </rPh>
    <phoneticPr fontId="5"/>
  </si>
  <si>
    <t>介護加入＝１</t>
    <rPh sb="0" eb="2">
      <t>カイゴ</t>
    </rPh>
    <rPh sb="2" eb="4">
      <t>カニュウ</t>
    </rPh>
    <phoneticPr fontId="5"/>
  </si>
  <si>
    <t>平等割減額</t>
    <rPh sb="0" eb="2">
      <t>ビョウドウ</t>
    </rPh>
    <rPh sb="2" eb="3">
      <t>ワリ</t>
    </rPh>
    <rPh sb="3" eb="5">
      <t>ゲンガク</t>
    </rPh>
    <phoneticPr fontId="5"/>
  </si>
  <si>
    <t>介護加入月数</t>
    <rPh sb="0" eb="2">
      <t>カイゴ</t>
    </rPh>
    <rPh sb="2" eb="4">
      <t>カニュウ</t>
    </rPh>
    <rPh sb="4" eb="6">
      <t>ツキスウ</t>
    </rPh>
    <phoneticPr fontId="5"/>
  </si>
  <si>
    <t>　←通常＝１　世帯主後期で減額対象時＝0.5</t>
    <rPh sb="2" eb="4">
      <t>ツウジョウ</t>
    </rPh>
    <rPh sb="7" eb="10">
      <t>セタイヌシ</t>
    </rPh>
    <rPh sb="10" eb="12">
      <t>コウキ</t>
    </rPh>
    <rPh sb="13" eb="15">
      <t>ゲンガク</t>
    </rPh>
    <rPh sb="15" eb="17">
      <t>タイショウ</t>
    </rPh>
    <rPh sb="17" eb="18">
      <t>ジ</t>
    </rPh>
    <phoneticPr fontId="5"/>
  </si>
  <si>
    <t>支援金分明細</t>
    <rPh sb="0" eb="2">
      <t>シエン</t>
    </rPh>
    <rPh sb="2" eb="3">
      <t>キン</t>
    </rPh>
    <rPh sb="3" eb="4">
      <t>ブン</t>
    </rPh>
    <rPh sb="4" eb="6">
      <t>メイサイ</t>
    </rPh>
    <phoneticPr fontId="5"/>
  </si>
  <si>
    <t>18歳未満判定</t>
    <rPh sb="2" eb="3">
      <t>サイ</t>
    </rPh>
    <rPh sb="3" eb="5">
      <t>ミマン</t>
    </rPh>
    <rPh sb="5" eb="7">
      <t>ハンテイ</t>
    </rPh>
    <phoneticPr fontId="5"/>
  </si>
  <si>
    <t>給与所得者数</t>
    <rPh sb="0" eb="2">
      <t>キュウヨ</t>
    </rPh>
    <rPh sb="2" eb="4">
      <t>ショトク</t>
    </rPh>
    <rPh sb="4" eb="5">
      <t>シャ</t>
    </rPh>
    <rPh sb="5" eb="6">
      <t>スウ</t>
    </rPh>
    <phoneticPr fontId="5"/>
  </si>
  <si>
    <t>（資産税額入力）</t>
    <rPh sb="1" eb="3">
      <t>シサン</t>
    </rPh>
    <rPh sb="3" eb="4">
      <t>ゼイ</t>
    </rPh>
    <rPh sb="4" eb="5">
      <t>ガク</t>
    </rPh>
    <rPh sb="5" eb="7">
      <t>ニュウリョク</t>
    </rPh>
    <phoneticPr fontId="5"/>
  </si>
  <si>
    <t>（所得入力）</t>
    <rPh sb="1" eb="3">
      <t>ショトク</t>
    </rPh>
    <rPh sb="3" eb="5">
      <t>ニュウリョク</t>
    </rPh>
    <phoneticPr fontId="5"/>
  </si>
  <si>
    <t>給与所得</t>
    <rPh sb="0" eb="2">
      <t>キュウヨ</t>
    </rPh>
    <rPh sb="2" eb="4">
      <t>ショトク</t>
    </rPh>
    <phoneticPr fontId="5"/>
  </si>
  <si>
    <t>年金所得</t>
    <rPh sb="0" eb="2">
      <t>ネンキン</t>
    </rPh>
    <rPh sb="2" eb="4">
      <t>ショトク</t>
    </rPh>
    <phoneticPr fontId="5"/>
  </si>
  <si>
    <t>その他の所得</t>
    <rPh sb="2" eb="3">
      <t>タ</t>
    </rPh>
    <rPh sb="4" eb="6">
      <t>ショトク</t>
    </rPh>
    <phoneticPr fontId="5"/>
  </si>
  <si>
    <t>年金控除（６５歳↑）</t>
    <rPh sb="0" eb="2">
      <t>ネンキン</t>
    </rPh>
    <rPh sb="2" eb="4">
      <t>コウジョ</t>
    </rPh>
    <rPh sb="7" eb="8">
      <t>サイ</t>
    </rPh>
    <phoneticPr fontId="5"/>
  </si>
  <si>
    <t>基礎控除前計</t>
    <rPh sb="0" eb="2">
      <t>キソ</t>
    </rPh>
    <rPh sb="2" eb="4">
      <t>コウジョ</t>
    </rPh>
    <rPh sb="4" eb="5">
      <t>マエ</t>
    </rPh>
    <rPh sb="5" eb="6">
      <t>ケイ</t>
    </rPh>
    <phoneticPr fontId="5"/>
  </si>
  <si>
    <t>基礎控除</t>
    <rPh sb="0" eb="2">
      <t>キソ</t>
    </rPh>
    <rPh sb="2" eb="4">
      <t>コウジョ</t>
    </rPh>
    <phoneticPr fontId="5"/>
  </si>
  <si>
    <t>介護分明細</t>
    <rPh sb="0" eb="2">
      <t>カイゴ</t>
    </rPh>
    <rPh sb="2" eb="3">
      <t>ブン</t>
    </rPh>
    <rPh sb="3" eb="5">
      <t>メイサイ</t>
    </rPh>
    <phoneticPr fontId="5"/>
  </si>
  <si>
    <t>（軽減判定）</t>
    <rPh sb="1" eb="3">
      <t>ケイゲン</t>
    </rPh>
    <rPh sb="3" eb="5">
      <t>ハンテイ</t>
    </rPh>
    <phoneticPr fontId="5"/>
  </si>
  <si>
    <t>７割判定額</t>
    <rPh sb="1" eb="2">
      <t>ワリ</t>
    </rPh>
    <rPh sb="2" eb="4">
      <t>ハンテイ</t>
    </rPh>
    <rPh sb="4" eb="5">
      <t>ガク</t>
    </rPh>
    <phoneticPr fontId="5"/>
  </si>
  <si>
    <t>５割判定額</t>
    <rPh sb="1" eb="2">
      <t>ワリ</t>
    </rPh>
    <rPh sb="2" eb="4">
      <t>ハンテイ</t>
    </rPh>
    <rPh sb="4" eb="5">
      <t>ガク</t>
    </rPh>
    <phoneticPr fontId="5"/>
  </si>
  <si>
    <t>２割判定額</t>
    <rPh sb="1" eb="2">
      <t>ワリ</t>
    </rPh>
    <rPh sb="2" eb="4">
      <t>ハンテイ</t>
    </rPh>
    <rPh sb="4" eb="5">
      <t>ガク</t>
    </rPh>
    <phoneticPr fontId="5"/>
  </si>
  <si>
    <t>軽減率</t>
    <rPh sb="0" eb="2">
      <t>ケイゲン</t>
    </rPh>
    <rPh sb="2" eb="3">
      <t>リツ</t>
    </rPh>
    <phoneticPr fontId="5"/>
  </si>
  <si>
    <t>合計年税額</t>
    <phoneticPr fontId="5"/>
  </si>
  <si>
    <t>軽減額計</t>
    <rPh sb="0" eb="2">
      <t>ケイゲン</t>
    </rPh>
    <rPh sb="2" eb="3">
      <t>ガク</t>
    </rPh>
    <rPh sb="3" eb="4">
      <t>ケイ</t>
    </rPh>
    <phoneticPr fontId="5"/>
  </si>
  <si>
    <t>年齢計算</t>
    <rPh sb="0" eb="2">
      <t>ネンレイ</t>
    </rPh>
    <rPh sb="2" eb="4">
      <t>ケイサン</t>
    </rPh>
    <phoneticPr fontId="5"/>
  </si>
  <si>
    <t>軽減無額</t>
    <rPh sb="0" eb="2">
      <t>ケイゲン</t>
    </rPh>
    <rPh sb="2" eb="3">
      <t>ナ</t>
    </rPh>
    <rPh sb="3" eb="4">
      <t>ガク</t>
    </rPh>
    <phoneticPr fontId="5"/>
  </si>
  <si>
    <t>６５歳以上カウント</t>
    <rPh sb="2" eb="3">
      <t>サイ</t>
    </rPh>
    <rPh sb="3" eb="5">
      <t>イジョウ</t>
    </rPh>
    <phoneticPr fontId="5"/>
  </si>
  <si>
    <t>法定軽減額内訳</t>
    <rPh sb="0" eb="5">
      <t>ホウテイケイゲンガク</t>
    </rPh>
    <rPh sb="5" eb="7">
      <t>ウチワケ</t>
    </rPh>
    <phoneticPr fontId="3"/>
  </si>
  <si>
    <t>均等割額</t>
    <rPh sb="0" eb="3">
      <t>キントウワリ</t>
    </rPh>
    <rPh sb="3" eb="4">
      <t>ガク</t>
    </rPh>
    <phoneticPr fontId="3"/>
  </si>
  <si>
    <t>均等割額(18歳以上)</t>
    <rPh sb="0" eb="3">
      <t>キントウワ</t>
    </rPh>
    <rPh sb="3" eb="4">
      <t>ガク</t>
    </rPh>
    <rPh sb="7" eb="10">
      <t>サイイジョウ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</si>
</sst>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411]ggge&quot;年&quot;m&quot;月&quot;d&quot;日&quot;;@"/>
    <numFmt numFmtId="178" formatCode="#,##0;&quot;△ &quot;#,##0"/>
    <numFmt numFmtId="179" formatCode="[$-411]ge\.m\.d;@"/>
    <numFmt numFmtId="180" formatCode="#,##0.0_ ;[Red]\-#,##0.0\ "/>
    <numFmt numFmtId="181" formatCode="#,##0_ "/>
    <numFmt numFmtId="182" formatCode="0_ ;[Red]\-0\ "/>
  </numFmts>
  <fonts count="31">
    <font>
      <sz val="11"/>
      <color theme="1"/>
      <name val="Yu Gothic"/>
      <family val="2"/>
      <scheme val="minor"/>
    </font>
    <font>
      <sz val="12"/>
      <name val="ＭＳ Ｐゴシック"/>
      <family val="3"/>
      <charset val="128"/>
    </font>
    <font>
      <sz val="12"/>
      <name val="ＭＳ ゴシック"/>
      <family val="3"/>
      <charset val="128"/>
    </font>
    <font>
      <sz val="6"/>
      <name val="Yu Gothic"/>
      <family val="3"/>
      <charset val="128"/>
      <scheme val="minor"/>
    </font>
    <font>
      <b/>
      <sz val="20"/>
      <color theme="9" tint="-0.499984740745262"/>
      <name val="ＭＳ ゴシック"/>
      <family val="3"/>
      <charset val="128"/>
    </font>
    <font>
      <sz val="6"/>
      <name val="ＭＳ Ｐゴシック"/>
      <family val="3"/>
      <charset val="128"/>
    </font>
    <font>
      <b/>
      <sz val="12"/>
      <name val="ＭＳ ゴシック"/>
      <family val="3"/>
      <charset val="128"/>
    </font>
    <font>
      <b/>
      <sz val="12"/>
      <color indexed="40"/>
      <name val="ＭＳ ゴシック"/>
      <family val="3"/>
      <charset val="128"/>
    </font>
    <font>
      <b/>
      <sz val="12"/>
      <color indexed="10"/>
      <name val="ＭＳ ゴシック"/>
      <family val="3"/>
      <charset val="128"/>
    </font>
    <font>
      <b/>
      <sz val="12"/>
      <color rgb="FFFF0000"/>
      <name val="ＭＳ ゴシック"/>
      <family val="3"/>
      <charset val="128"/>
    </font>
    <font>
      <sz val="16"/>
      <name val="ＭＳ ゴシック"/>
      <family val="3"/>
      <charset val="128"/>
    </font>
    <font>
      <sz val="11"/>
      <color theme="1"/>
      <name val="Yu Gothic"/>
      <family val="3"/>
      <charset val="128"/>
      <scheme val="minor"/>
    </font>
    <font>
      <b/>
      <sz val="18"/>
      <name val="ＭＳ ゴシック"/>
      <family val="3"/>
      <charset val="128"/>
    </font>
    <font>
      <b/>
      <sz val="18"/>
      <color rgb="FFFF0000"/>
      <name val="ＭＳ ゴシック"/>
      <family val="3"/>
      <charset val="128"/>
    </font>
    <font>
      <sz val="11"/>
      <color theme="1"/>
      <name val="ＭＳ ゴシック"/>
      <family val="3"/>
      <charset val="128"/>
    </font>
    <font>
      <b/>
      <sz val="22"/>
      <color theme="1"/>
      <name val="Yu Gothic"/>
      <family val="3"/>
      <charset val="128"/>
      <scheme val="minor"/>
    </font>
    <font>
      <sz val="12"/>
      <color theme="1"/>
      <name val="Yu Gothic"/>
      <family val="3"/>
      <charset val="128"/>
      <scheme val="minor"/>
    </font>
    <font>
      <b/>
      <sz val="11"/>
      <color theme="1"/>
      <name val="Yu Gothic"/>
      <family val="3"/>
      <charset val="128"/>
      <scheme val="minor"/>
    </font>
    <font>
      <sz val="9"/>
      <color indexed="81"/>
      <name val="MS P ゴシック"/>
      <family val="3"/>
      <charset val="128"/>
    </font>
    <font>
      <b/>
      <sz val="9"/>
      <color indexed="81"/>
      <name val="MS P ゴシック"/>
      <family val="3"/>
      <charset val="128"/>
    </font>
    <font>
      <b/>
      <sz val="9"/>
      <color indexed="81"/>
      <name val="ＭＳ ゴシック"/>
      <family val="3"/>
      <charset val="128"/>
    </font>
    <font>
      <sz val="9"/>
      <color indexed="81"/>
      <name val="ＭＳ ゴシック"/>
      <family val="3"/>
      <charset val="128"/>
    </font>
    <font>
      <b/>
      <sz val="26"/>
      <name val="ＭＳ Ｐ明朝"/>
      <family val="1"/>
      <charset val="128"/>
    </font>
    <font>
      <sz val="16"/>
      <name val="ＭＳ Ｐ明朝"/>
      <family val="1"/>
      <charset val="128"/>
    </font>
    <font>
      <sz val="12"/>
      <name val="ＭＳ Ｐ明朝"/>
      <family val="1"/>
      <charset val="128"/>
    </font>
    <font>
      <sz val="14"/>
      <name val="ＭＳ Ｐ明朝"/>
      <family val="1"/>
      <charset val="128"/>
    </font>
    <font>
      <sz val="8"/>
      <name val="ＭＳ Ｐ明朝"/>
      <family val="1"/>
      <charset val="128"/>
    </font>
    <font>
      <sz val="10"/>
      <name val="ＭＳ Ｐ明朝"/>
      <family val="1"/>
      <charset val="128"/>
    </font>
    <font>
      <sz val="18"/>
      <name val="ＭＳ Ｐ明朝"/>
      <family val="1"/>
      <charset val="128"/>
    </font>
    <font>
      <sz val="11"/>
      <name val="ＭＳ Ｐ明朝"/>
      <family val="1"/>
      <charset val="128"/>
    </font>
    <font>
      <sz val="6"/>
      <name val="ＭＳ Ｐ明朝"/>
      <family val="1"/>
      <charset val="128"/>
    </font>
  </fonts>
  <fills count="14">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rgb="FFCCFFFF"/>
        <bgColor indexed="64"/>
      </patternFill>
    </fill>
    <fill>
      <patternFill patternType="solid">
        <fgColor indexed="41"/>
        <bgColor indexed="64"/>
      </patternFill>
    </fill>
    <fill>
      <patternFill patternType="solid">
        <fgColor indexed="43"/>
        <bgColor indexed="15"/>
      </patternFill>
    </fill>
    <fill>
      <patternFill patternType="mediumGray">
        <fgColor indexed="43"/>
        <bgColor indexed="43"/>
      </patternFill>
    </fill>
    <fill>
      <patternFill patternType="solid">
        <fgColor rgb="FFFFFF00"/>
        <bgColor indexed="64"/>
      </patternFill>
    </fill>
    <fill>
      <patternFill patternType="solid">
        <fgColor indexed="43"/>
        <bgColor indexed="64"/>
      </patternFill>
    </fill>
    <fill>
      <patternFill patternType="solid">
        <fgColor theme="8" tint="0.79998168889431442"/>
        <bgColor indexed="64"/>
      </patternFill>
    </fill>
    <fill>
      <patternFill patternType="solid">
        <fgColor indexed="43"/>
        <bgColor indexed="11"/>
      </patternFill>
    </fill>
    <fill>
      <patternFill patternType="solid">
        <fgColor indexed="43"/>
        <bgColor indexed="41"/>
      </patternFill>
    </fill>
    <fill>
      <patternFill patternType="solid">
        <fgColor indexed="46"/>
        <bgColor indexed="64"/>
      </patternFill>
    </fill>
  </fills>
  <borders count="6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bottom style="thin">
        <color indexed="64"/>
      </bottom>
      <diagonal/>
    </border>
  </borders>
  <cellStyleXfs count="6">
    <xf numFmtId="0" fontId="0" fillId="0" borderId="0"/>
    <xf numFmtId="0" fontId="1" fillId="0" borderId="0"/>
    <xf numFmtId="38" fontId="1" fillId="0" borderId="0" applyFont="0" applyFill="0" applyBorder="0" applyAlignment="0" applyProtection="0"/>
    <xf numFmtId="0" fontId="11" fillId="0" borderId="0">
      <alignment vertical="center"/>
    </xf>
    <xf numFmtId="38" fontId="11" fillId="0" borderId="0" applyFont="0" applyFill="0" applyBorder="0" applyAlignment="0" applyProtection="0">
      <alignment vertical="center"/>
    </xf>
    <xf numFmtId="9" fontId="1" fillId="0" borderId="0" applyFont="0" applyFill="0" applyBorder="0" applyAlignment="0" applyProtection="0"/>
  </cellStyleXfs>
  <cellXfs count="194">
    <xf numFmtId="0" fontId="0" fillId="0" borderId="0" xfId="0"/>
    <xf numFmtId="0" fontId="2" fillId="2" borderId="0" xfId="1" applyFont="1" applyFill="1" applyAlignment="1">
      <alignment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2" fillId="2" borderId="4" xfId="1" applyFont="1" applyFill="1" applyBorder="1" applyAlignment="1">
      <alignment vertical="center"/>
    </xf>
    <xf numFmtId="0" fontId="2" fillId="2" borderId="5" xfId="1" applyFont="1" applyFill="1" applyBorder="1" applyAlignment="1">
      <alignment vertical="center"/>
    </xf>
    <xf numFmtId="0" fontId="6" fillId="2" borderId="0" xfId="1" applyFont="1" applyFill="1" applyAlignment="1">
      <alignment vertical="center"/>
    </xf>
    <xf numFmtId="0" fontId="6" fillId="3" borderId="11" xfId="1" applyFont="1" applyFill="1" applyBorder="1" applyAlignment="1">
      <alignment horizontal="center" vertical="center"/>
    </xf>
    <xf numFmtId="0" fontId="6" fillId="3" borderId="12"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14" xfId="1" applyFont="1" applyFill="1" applyBorder="1" applyAlignment="1">
      <alignment horizontal="center" vertical="center"/>
    </xf>
    <xf numFmtId="0" fontId="9" fillId="3" borderId="7" xfId="1" applyFont="1" applyFill="1" applyBorder="1" applyAlignment="1">
      <alignment horizontal="center" vertical="center"/>
    </xf>
    <xf numFmtId="0" fontId="10" fillId="4" borderId="7" xfId="1" applyFont="1" applyFill="1" applyBorder="1" applyAlignment="1" applyProtection="1">
      <alignment horizontal="center" vertical="center"/>
      <protection locked="0"/>
    </xf>
    <xf numFmtId="38" fontId="10" fillId="4" borderId="15" xfId="2" applyFont="1" applyFill="1" applyBorder="1" applyAlignment="1" applyProtection="1">
      <alignment vertical="center"/>
      <protection locked="0"/>
    </xf>
    <xf numFmtId="38" fontId="10" fillId="4" borderId="16" xfId="2" applyFont="1" applyFill="1" applyBorder="1" applyAlignment="1" applyProtection="1">
      <alignment vertical="center"/>
      <protection locked="0"/>
    </xf>
    <xf numFmtId="38" fontId="10" fillId="4" borderId="17" xfId="2" applyFont="1" applyFill="1" applyBorder="1" applyAlignment="1" applyProtection="1">
      <alignment vertical="center"/>
      <protection locked="0"/>
    </xf>
    <xf numFmtId="38" fontId="10" fillId="4" borderId="7" xfId="2" applyFont="1" applyFill="1" applyBorder="1" applyAlignment="1" applyProtection="1">
      <alignment vertical="center"/>
      <protection locked="0"/>
    </xf>
    <xf numFmtId="0" fontId="10" fillId="4" borderId="6" xfId="1" applyFont="1" applyFill="1" applyBorder="1" applyAlignment="1" applyProtection="1">
      <alignment horizontal="center" vertical="center"/>
      <protection locked="0"/>
    </xf>
    <xf numFmtId="0" fontId="6" fillId="3" borderId="18" xfId="1" applyFont="1" applyFill="1" applyBorder="1" applyAlignment="1">
      <alignment horizontal="center" vertical="center"/>
    </xf>
    <xf numFmtId="0" fontId="10" fillId="4" borderId="18" xfId="1" applyFont="1" applyFill="1" applyBorder="1" applyAlignment="1" applyProtection="1">
      <alignment horizontal="center" vertical="center"/>
      <protection locked="0"/>
    </xf>
    <xf numFmtId="38" fontId="10" fillId="4" borderId="19" xfId="2" applyFont="1" applyFill="1" applyBorder="1" applyAlignment="1" applyProtection="1">
      <alignment vertical="center"/>
      <protection locked="0"/>
    </xf>
    <xf numFmtId="38" fontId="10" fillId="4" borderId="20" xfId="2" applyFont="1" applyFill="1" applyBorder="1" applyAlignment="1" applyProtection="1">
      <alignment vertical="center"/>
      <protection locked="0"/>
    </xf>
    <xf numFmtId="38" fontId="10" fillId="4" borderId="21" xfId="2" applyFont="1" applyFill="1" applyBorder="1" applyAlignment="1" applyProtection="1">
      <alignment vertical="center"/>
      <protection locked="0"/>
    </xf>
    <xf numFmtId="38" fontId="10" fillId="4" borderId="18" xfId="2" applyFont="1" applyFill="1" applyBorder="1" applyAlignment="1" applyProtection="1">
      <alignment vertical="center"/>
      <protection locked="0"/>
    </xf>
    <xf numFmtId="0" fontId="2" fillId="2" borderId="0" xfId="1" applyFont="1" applyFill="1" applyAlignment="1">
      <alignment horizontal="center" vertical="center"/>
    </xf>
    <xf numFmtId="0" fontId="10" fillId="4" borderId="11" xfId="1" applyFont="1" applyFill="1" applyBorder="1" applyAlignment="1" applyProtection="1">
      <alignment horizontal="center" vertical="center"/>
      <protection locked="0"/>
    </xf>
    <xf numFmtId="38" fontId="10" fillId="4" borderId="22" xfId="2" applyFont="1" applyFill="1" applyBorder="1" applyAlignment="1" applyProtection="1">
      <alignment vertical="center"/>
      <protection locked="0"/>
    </xf>
    <xf numFmtId="38" fontId="10" fillId="4" borderId="23" xfId="2" applyFont="1" applyFill="1" applyBorder="1" applyAlignment="1" applyProtection="1">
      <alignment vertical="center"/>
      <protection locked="0"/>
    </xf>
    <xf numFmtId="38" fontId="10" fillId="4" borderId="24" xfId="2" applyFont="1" applyFill="1" applyBorder="1" applyAlignment="1" applyProtection="1">
      <alignment vertical="center"/>
      <protection locked="0"/>
    </xf>
    <xf numFmtId="38" fontId="10" fillId="4" borderId="11" xfId="2" applyFont="1" applyFill="1" applyBorder="1" applyAlignment="1" applyProtection="1">
      <alignment vertical="center"/>
      <protection locked="0"/>
    </xf>
    <xf numFmtId="38" fontId="13" fillId="2" borderId="25" xfId="2" applyFont="1" applyFill="1" applyBorder="1" applyAlignment="1">
      <alignment horizontal="right" vertical="center"/>
    </xf>
    <xf numFmtId="0" fontId="12" fillId="2" borderId="26" xfId="1" applyFont="1" applyFill="1" applyBorder="1" applyAlignment="1">
      <alignment horizontal="left" vertical="center"/>
    </xf>
    <xf numFmtId="0" fontId="14" fillId="2" borderId="0" xfId="3" applyFont="1" applyFill="1">
      <alignment vertical="center"/>
    </xf>
    <xf numFmtId="38" fontId="15" fillId="2" borderId="0" xfId="4" applyFont="1" applyFill="1" applyBorder="1" applyAlignment="1">
      <alignment vertical="center"/>
    </xf>
    <xf numFmtId="38" fontId="16" fillId="2" borderId="0" xfId="4" applyFont="1" applyFill="1" applyBorder="1" applyAlignment="1">
      <alignment horizontal="right" vertical="center"/>
    </xf>
    <xf numFmtId="0" fontId="16" fillId="2" borderId="0" xfId="3" applyFont="1" applyFill="1">
      <alignment vertical="center"/>
    </xf>
    <xf numFmtId="0" fontId="17" fillId="2" borderId="0" xfId="3" applyFont="1" applyFill="1">
      <alignment vertical="center"/>
    </xf>
    <xf numFmtId="0" fontId="17" fillId="2" borderId="15" xfId="3" applyFont="1" applyFill="1" applyBorder="1">
      <alignment vertical="center"/>
    </xf>
    <xf numFmtId="0" fontId="17" fillId="2" borderId="27" xfId="3" applyFont="1" applyFill="1" applyBorder="1">
      <alignment vertical="center"/>
    </xf>
    <xf numFmtId="0" fontId="17" fillId="2" borderId="17" xfId="3" applyFont="1" applyFill="1" applyBorder="1">
      <alignment vertical="center"/>
    </xf>
    <xf numFmtId="0" fontId="17" fillId="2" borderId="22" xfId="3" applyFont="1" applyFill="1" applyBorder="1">
      <alignment vertical="center"/>
    </xf>
    <xf numFmtId="0" fontId="17" fillId="2" borderId="28" xfId="3" applyFont="1" applyFill="1" applyBorder="1">
      <alignment vertical="center"/>
    </xf>
    <xf numFmtId="0" fontId="17" fillId="2" borderId="24" xfId="3" applyFont="1" applyFill="1" applyBorder="1">
      <alignment vertical="center"/>
    </xf>
    <xf numFmtId="0" fontId="2" fillId="2" borderId="29" xfId="1" applyFont="1" applyFill="1" applyBorder="1" applyAlignment="1">
      <alignment vertical="center"/>
    </xf>
    <xf numFmtId="0" fontId="2" fillId="2" borderId="30" xfId="1" applyFont="1" applyFill="1" applyBorder="1" applyAlignment="1">
      <alignment vertical="center"/>
    </xf>
    <xf numFmtId="0" fontId="2" fillId="2" borderId="31" xfId="1" applyFont="1" applyFill="1" applyBorder="1" applyAlignment="1">
      <alignment vertical="center"/>
    </xf>
    <xf numFmtId="0" fontId="2" fillId="2" borderId="6" xfId="1" applyFont="1" applyFill="1" applyBorder="1" applyAlignment="1" applyProtection="1">
      <alignment horizontal="center" vertical="center"/>
      <protection locked="0"/>
    </xf>
    <xf numFmtId="0" fontId="2" fillId="2" borderId="6" xfId="1" applyFont="1" applyFill="1" applyBorder="1" applyAlignment="1">
      <alignment horizontal="center" vertical="center"/>
    </xf>
    <xf numFmtId="0" fontId="6" fillId="2" borderId="6" xfId="1" applyFont="1" applyFill="1" applyBorder="1" applyAlignment="1">
      <alignment vertical="center"/>
    </xf>
    <xf numFmtId="0" fontId="10" fillId="2" borderId="6" xfId="1" applyFont="1" applyFill="1" applyBorder="1" applyAlignment="1">
      <alignment vertical="center"/>
    </xf>
    <xf numFmtId="176" fontId="22" fillId="0" borderId="0" xfId="1" applyNumberFormat="1" applyFont="1" applyAlignment="1">
      <alignment horizontal="center" vertical="center"/>
    </xf>
    <xf numFmtId="176" fontId="23" fillId="0" borderId="0" xfId="1" applyNumberFormat="1" applyFont="1" applyAlignment="1">
      <alignment vertical="center"/>
    </xf>
    <xf numFmtId="176" fontId="24" fillId="0" borderId="0" xfId="1" applyNumberFormat="1" applyFont="1" applyAlignment="1">
      <alignment vertical="center"/>
    </xf>
    <xf numFmtId="176" fontId="25" fillId="0" borderId="0" xfId="1" applyNumberFormat="1" applyFont="1" applyAlignment="1">
      <alignment horizontal="center"/>
    </xf>
    <xf numFmtId="176" fontId="25" fillId="0" borderId="0" xfId="1" applyNumberFormat="1" applyFont="1"/>
    <xf numFmtId="176" fontId="24" fillId="0" borderId="0" xfId="1" applyNumberFormat="1" applyFont="1" applyAlignment="1">
      <alignment horizontal="center" vertical="center"/>
    </xf>
    <xf numFmtId="176" fontId="24" fillId="6" borderId="32" xfId="1" applyNumberFormat="1" applyFont="1" applyFill="1" applyBorder="1" applyAlignment="1">
      <alignment horizontal="distributed" vertical="center" justifyLastLine="1"/>
    </xf>
    <xf numFmtId="178" fontId="24" fillId="0" borderId="33" xfId="1" applyNumberFormat="1" applyFont="1" applyBorder="1" applyAlignment="1">
      <alignment horizontal="right" vertical="center"/>
    </xf>
    <xf numFmtId="176" fontId="24" fillId="7" borderId="32" xfId="1" applyNumberFormat="1" applyFont="1" applyFill="1" applyBorder="1" applyAlignment="1">
      <alignment horizontal="distributed" vertical="center" justifyLastLine="1"/>
    </xf>
    <xf numFmtId="176" fontId="24" fillId="0" borderId="33" xfId="1" applyNumberFormat="1" applyFont="1" applyBorder="1" applyAlignment="1">
      <alignment vertical="center"/>
    </xf>
    <xf numFmtId="176" fontId="24" fillId="8" borderId="6" xfId="1" applyNumberFormat="1" applyFont="1" applyFill="1" applyBorder="1" applyAlignment="1">
      <alignment horizontal="center" vertical="center"/>
    </xf>
    <xf numFmtId="176" fontId="24" fillId="0" borderId="6" xfId="1" applyNumberFormat="1" applyFont="1" applyBorder="1" applyAlignment="1">
      <alignment vertical="center"/>
    </xf>
    <xf numFmtId="176" fontId="24" fillId="0" borderId="6" xfId="1" applyNumberFormat="1" applyFont="1" applyBorder="1" applyAlignment="1">
      <alignment horizontal="right" vertical="center"/>
    </xf>
    <xf numFmtId="176" fontId="24" fillId="6" borderId="34" xfId="1" applyNumberFormat="1" applyFont="1" applyFill="1" applyBorder="1" applyAlignment="1">
      <alignment horizontal="distributed" vertical="center" justifyLastLine="1"/>
    </xf>
    <xf numFmtId="178" fontId="24" fillId="0" borderId="35" xfId="1" applyNumberFormat="1" applyFont="1" applyBorder="1" applyAlignment="1">
      <alignment horizontal="right" vertical="center"/>
    </xf>
    <xf numFmtId="176" fontId="24" fillId="7" borderId="34" xfId="1" applyNumberFormat="1" applyFont="1" applyFill="1" applyBorder="1" applyAlignment="1">
      <alignment horizontal="distributed" vertical="center" justifyLastLine="1"/>
    </xf>
    <xf numFmtId="176" fontId="24" fillId="0" borderId="35" xfId="1" applyNumberFormat="1" applyFont="1" applyBorder="1" applyAlignment="1">
      <alignment vertical="center"/>
    </xf>
    <xf numFmtId="176" fontId="24" fillId="0" borderId="0" xfId="1" applyNumberFormat="1" applyFont="1" applyAlignment="1">
      <alignment horizontal="left" vertical="center"/>
    </xf>
    <xf numFmtId="178" fontId="24" fillId="0" borderId="35" xfId="1" applyNumberFormat="1" applyFont="1" applyBorder="1" applyAlignment="1">
      <alignment vertical="center"/>
    </xf>
    <xf numFmtId="176" fontId="24" fillId="9" borderId="6" xfId="1" applyNumberFormat="1" applyFont="1" applyFill="1" applyBorder="1" applyAlignment="1">
      <alignment horizontal="left" vertical="center"/>
    </xf>
    <xf numFmtId="176" fontId="24" fillId="9" borderId="36" xfId="1" applyNumberFormat="1" applyFont="1" applyFill="1" applyBorder="1" applyAlignment="1">
      <alignment horizontal="center" vertical="center"/>
    </xf>
    <xf numFmtId="176" fontId="24" fillId="9" borderId="37" xfId="1" applyNumberFormat="1" applyFont="1" applyFill="1" applyBorder="1" applyAlignment="1">
      <alignment horizontal="center" vertical="center"/>
    </xf>
    <xf numFmtId="176" fontId="24" fillId="9" borderId="38" xfId="1" applyNumberFormat="1" applyFont="1" applyFill="1" applyBorder="1" applyAlignment="1">
      <alignment horizontal="center" vertical="center"/>
    </xf>
    <xf numFmtId="176" fontId="24" fillId="9" borderId="6" xfId="1" applyNumberFormat="1" applyFont="1" applyFill="1" applyBorder="1" applyAlignment="1">
      <alignment vertical="center"/>
    </xf>
    <xf numFmtId="176" fontId="24" fillId="6" borderId="39" xfId="1" applyNumberFormat="1" applyFont="1" applyFill="1" applyBorder="1" applyAlignment="1">
      <alignment horizontal="distributed" vertical="center" justifyLastLine="1"/>
    </xf>
    <xf numFmtId="178" fontId="24" fillId="0" borderId="40" xfId="1" applyNumberFormat="1" applyFont="1" applyBorder="1" applyAlignment="1">
      <alignment vertical="center"/>
    </xf>
    <xf numFmtId="176" fontId="26" fillId="8" borderId="6" xfId="1" applyNumberFormat="1" applyFont="1" applyFill="1" applyBorder="1" applyAlignment="1">
      <alignment horizontal="center" vertical="center"/>
    </xf>
    <xf numFmtId="176" fontId="24" fillId="9" borderId="6" xfId="1" applyNumberFormat="1" applyFont="1" applyFill="1" applyBorder="1" applyAlignment="1">
      <alignment horizontal="distributed" vertical="center" justifyLastLine="1"/>
    </xf>
    <xf numFmtId="176" fontId="24" fillId="5" borderId="36" xfId="1" applyNumberFormat="1" applyFont="1" applyFill="1" applyBorder="1" applyAlignment="1">
      <alignment horizontal="center" vertical="center"/>
    </xf>
    <xf numFmtId="176" fontId="24" fillId="5" borderId="37" xfId="1" applyNumberFormat="1" applyFont="1" applyFill="1" applyBorder="1" applyAlignment="1">
      <alignment horizontal="center" vertical="center"/>
    </xf>
    <xf numFmtId="176" fontId="24" fillId="5" borderId="38" xfId="1" applyNumberFormat="1" applyFont="1" applyFill="1" applyBorder="1" applyAlignment="1">
      <alignment horizontal="center" vertical="center"/>
    </xf>
    <xf numFmtId="176" fontId="24" fillId="0" borderId="6" xfId="1" applyNumberFormat="1" applyFont="1" applyBorder="1" applyAlignment="1">
      <alignment horizontal="center" vertical="center"/>
    </xf>
    <xf numFmtId="176" fontId="24" fillId="6" borderId="41" xfId="1" applyNumberFormat="1" applyFont="1" applyFill="1" applyBorder="1" applyAlignment="1">
      <alignment horizontal="distributed" vertical="center" justifyLastLine="1"/>
    </xf>
    <xf numFmtId="178" fontId="24" fillId="0" borderId="42" xfId="1" applyNumberFormat="1" applyFont="1" applyBorder="1" applyAlignment="1">
      <alignment vertical="center"/>
    </xf>
    <xf numFmtId="176" fontId="24" fillId="7" borderId="39" xfId="1" applyNumberFormat="1" applyFont="1" applyFill="1" applyBorder="1" applyAlignment="1">
      <alignment horizontal="distributed" vertical="center" justifyLastLine="1"/>
    </xf>
    <xf numFmtId="176" fontId="24" fillId="0" borderId="40" xfId="1" applyNumberFormat="1" applyFont="1" applyBorder="1" applyAlignment="1">
      <alignment vertical="center"/>
    </xf>
    <xf numFmtId="10" fontId="24" fillId="10" borderId="6" xfId="5" applyNumberFormat="1" applyFont="1" applyFill="1" applyBorder="1" applyAlignment="1" applyProtection="1">
      <alignment vertical="center"/>
    </xf>
    <xf numFmtId="176" fontId="27" fillId="8" borderId="6" xfId="1" applyNumberFormat="1" applyFont="1" applyFill="1" applyBorder="1" applyAlignment="1">
      <alignment horizontal="center" vertical="center"/>
    </xf>
    <xf numFmtId="179" fontId="24" fillId="5" borderId="36" xfId="1" applyNumberFormat="1" applyFont="1" applyFill="1" applyBorder="1" applyAlignment="1">
      <alignment vertical="center"/>
    </xf>
    <xf numFmtId="179" fontId="24" fillId="5" borderId="37" xfId="1" applyNumberFormat="1" applyFont="1" applyFill="1" applyBorder="1" applyAlignment="1">
      <alignment vertical="center"/>
    </xf>
    <xf numFmtId="179" fontId="24" fillId="5" borderId="38" xfId="1" applyNumberFormat="1" applyFont="1" applyFill="1" applyBorder="1" applyAlignment="1">
      <alignment vertical="center"/>
    </xf>
    <xf numFmtId="176" fontId="24" fillId="11" borderId="8" xfId="1" applyNumberFormat="1" applyFont="1" applyFill="1" applyBorder="1" applyAlignment="1">
      <alignment horizontal="distributed" vertical="center" justifyLastLine="1"/>
    </xf>
    <xf numFmtId="10" fontId="24" fillId="5" borderId="33" xfId="1" applyNumberFormat="1" applyFont="1" applyFill="1" applyBorder="1" applyAlignment="1">
      <alignment horizontal="right" vertical="center"/>
    </xf>
    <xf numFmtId="176" fontId="26" fillId="7" borderId="39" xfId="1" applyNumberFormat="1" applyFont="1" applyFill="1" applyBorder="1" applyAlignment="1">
      <alignment horizontal="distributed" vertical="center" justifyLastLine="1"/>
    </xf>
    <xf numFmtId="176" fontId="24" fillId="10" borderId="6" xfId="1" applyNumberFormat="1" applyFont="1" applyFill="1" applyBorder="1" applyAlignment="1">
      <alignment vertical="center"/>
    </xf>
    <xf numFmtId="176" fontId="24" fillId="0" borderId="37" xfId="1" applyNumberFormat="1" applyFont="1" applyBorder="1" applyAlignment="1">
      <alignment vertical="center"/>
    </xf>
    <xf numFmtId="176" fontId="24" fillId="11" borderId="19" xfId="1" applyNumberFormat="1" applyFont="1" applyFill="1" applyBorder="1" applyAlignment="1">
      <alignment horizontal="distributed" vertical="center" justifyLastLine="1"/>
    </xf>
    <xf numFmtId="10" fontId="24" fillId="5" borderId="35" xfId="1" applyNumberFormat="1" applyFont="1" applyFill="1" applyBorder="1" applyAlignment="1">
      <alignment horizontal="right" vertical="center"/>
    </xf>
    <xf numFmtId="176" fontId="24" fillId="5" borderId="36" xfId="1" applyNumberFormat="1" applyFont="1" applyFill="1" applyBorder="1" applyAlignment="1">
      <alignment vertical="center"/>
    </xf>
    <xf numFmtId="176" fontId="24" fillId="5" borderId="37" xfId="1" applyNumberFormat="1" applyFont="1" applyFill="1" applyBorder="1" applyAlignment="1">
      <alignment vertical="center"/>
    </xf>
    <xf numFmtId="176" fontId="24" fillId="5" borderId="38" xfId="1" applyNumberFormat="1" applyFont="1" applyFill="1" applyBorder="1" applyAlignment="1">
      <alignment vertical="center"/>
    </xf>
    <xf numFmtId="176" fontId="24" fillId="5" borderId="35" xfId="1" applyNumberFormat="1" applyFont="1" applyFill="1" applyBorder="1" applyAlignment="1">
      <alignment horizontal="right" vertical="center"/>
    </xf>
    <xf numFmtId="176" fontId="24" fillId="0" borderId="35" xfId="1" applyNumberFormat="1" applyFont="1" applyBorder="1" applyAlignment="1">
      <alignment horizontal="right" vertical="center"/>
    </xf>
    <xf numFmtId="176" fontId="24" fillId="11" borderId="43" xfId="1" applyNumberFormat="1" applyFont="1" applyFill="1" applyBorder="1" applyAlignment="1">
      <alignment horizontal="distributed" vertical="center" justifyLastLine="1"/>
    </xf>
    <xf numFmtId="176" fontId="24" fillId="5" borderId="40" xfId="1" applyNumberFormat="1" applyFont="1" applyFill="1" applyBorder="1" applyAlignment="1">
      <alignment horizontal="right" vertical="center"/>
    </xf>
    <xf numFmtId="180" fontId="24" fillId="0" borderId="6" xfId="1" applyNumberFormat="1" applyFont="1" applyBorder="1" applyAlignment="1">
      <alignment vertical="center"/>
    </xf>
    <xf numFmtId="176" fontId="24" fillId="4" borderId="36" xfId="1" applyNumberFormat="1" applyFont="1" applyFill="1" applyBorder="1" applyAlignment="1">
      <alignment vertical="center"/>
    </xf>
    <xf numFmtId="176" fontId="24" fillId="4" borderId="44" xfId="1" applyNumberFormat="1" applyFont="1" applyFill="1" applyBorder="1" applyAlignment="1">
      <alignment vertical="center"/>
    </xf>
    <xf numFmtId="176" fontId="24" fillId="4" borderId="37" xfId="1" applyNumberFormat="1" applyFont="1" applyFill="1" applyBorder="1" applyAlignment="1">
      <alignment vertical="center"/>
    </xf>
    <xf numFmtId="176" fontId="24" fillId="4" borderId="45" xfId="1" applyNumberFormat="1" applyFont="1" applyFill="1" applyBorder="1" applyAlignment="1">
      <alignment vertical="center"/>
    </xf>
    <xf numFmtId="176" fontId="24" fillId="4" borderId="46" xfId="1" applyNumberFormat="1" applyFont="1" applyFill="1" applyBorder="1" applyAlignment="1">
      <alignment vertical="center"/>
    </xf>
    <xf numFmtId="176" fontId="24" fillId="11" borderId="12" xfId="1" applyNumberFormat="1" applyFont="1" applyFill="1" applyBorder="1" applyAlignment="1">
      <alignment horizontal="distributed" vertical="center" justifyLastLine="1"/>
    </xf>
    <xf numFmtId="176" fontId="24" fillId="5" borderId="42" xfId="1" applyNumberFormat="1" applyFont="1" applyFill="1" applyBorder="1" applyAlignment="1">
      <alignment vertical="center"/>
    </xf>
    <xf numFmtId="176" fontId="24" fillId="7" borderId="41" xfId="1" applyNumberFormat="1" applyFont="1" applyFill="1" applyBorder="1" applyAlignment="1">
      <alignment horizontal="distributed" vertical="center" justifyLastLine="1"/>
    </xf>
    <xf numFmtId="176" fontId="24" fillId="0" borderId="42" xfId="1" applyNumberFormat="1" applyFont="1" applyBorder="1" applyAlignment="1">
      <alignment vertical="center"/>
    </xf>
    <xf numFmtId="176" fontId="24" fillId="0" borderId="42" xfId="1" applyNumberFormat="1" applyFont="1" applyBorder="1" applyAlignment="1">
      <alignment horizontal="right" vertical="center"/>
    </xf>
    <xf numFmtId="176" fontId="24" fillId="0" borderId="47" xfId="1" applyNumberFormat="1" applyFont="1" applyBorder="1" applyAlignment="1">
      <alignment vertical="center"/>
    </xf>
    <xf numFmtId="176" fontId="24" fillId="0" borderId="38" xfId="1" applyNumberFormat="1" applyFont="1" applyBorder="1" applyAlignment="1">
      <alignment vertical="center"/>
    </xf>
    <xf numFmtId="176" fontId="24" fillId="11" borderId="48" xfId="1" applyNumberFormat="1" applyFont="1" applyFill="1" applyBorder="1" applyAlignment="1">
      <alignment horizontal="distributed" vertical="center" justifyLastLine="1"/>
    </xf>
    <xf numFmtId="180" fontId="24" fillId="0" borderId="49" xfId="1" applyNumberFormat="1" applyFont="1" applyBorder="1" applyAlignment="1">
      <alignment vertical="center"/>
    </xf>
    <xf numFmtId="176" fontId="24" fillId="0" borderId="27" xfId="1" applyNumberFormat="1" applyFont="1" applyBorder="1" applyAlignment="1">
      <alignment vertical="center"/>
    </xf>
    <xf numFmtId="176" fontId="28" fillId="0" borderId="0" xfId="1" applyNumberFormat="1" applyFont="1" applyAlignment="1">
      <alignment vertical="center"/>
    </xf>
    <xf numFmtId="176" fontId="24" fillId="0" borderId="36" xfId="1" applyNumberFormat="1" applyFont="1" applyBorder="1" applyAlignment="1">
      <alignment vertical="center"/>
    </xf>
    <xf numFmtId="180" fontId="24" fillId="0" borderId="42" xfId="1" applyNumberFormat="1" applyFont="1" applyBorder="1" applyAlignment="1">
      <alignment vertical="center"/>
    </xf>
    <xf numFmtId="180" fontId="24" fillId="5" borderId="36" xfId="1" applyNumberFormat="1" applyFont="1" applyFill="1" applyBorder="1" applyAlignment="1">
      <alignment vertical="center"/>
    </xf>
    <xf numFmtId="176" fontId="29" fillId="8" borderId="6" xfId="1" applyNumberFormat="1" applyFont="1" applyFill="1" applyBorder="1" applyAlignment="1">
      <alignment vertical="center"/>
    </xf>
    <xf numFmtId="176" fontId="24" fillId="9" borderId="36" xfId="1" applyNumberFormat="1" applyFont="1" applyFill="1" applyBorder="1" applyAlignment="1">
      <alignment horizontal="distributed" vertical="center" justifyLastLine="1"/>
    </xf>
    <xf numFmtId="176" fontId="24" fillId="4" borderId="50" xfId="1" applyNumberFormat="1" applyFont="1" applyFill="1" applyBorder="1" applyAlignment="1">
      <alignment vertical="center"/>
    </xf>
    <xf numFmtId="176" fontId="24" fillId="5" borderId="6" xfId="1" applyNumberFormat="1" applyFont="1" applyFill="1" applyBorder="1" applyAlignment="1">
      <alignment vertical="center"/>
    </xf>
    <xf numFmtId="176" fontId="24" fillId="0" borderId="45" xfId="1" applyNumberFormat="1" applyFont="1" applyBorder="1" applyAlignment="1">
      <alignment vertical="center"/>
    </xf>
    <xf numFmtId="176" fontId="24" fillId="12" borderId="48" xfId="1" applyNumberFormat="1" applyFont="1" applyFill="1" applyBorder="1" applyAlignment="1">
      <alignment horizontal="distributed" vertical="center" justifyLastLine="1"/>
    </xf>
    <xf numFmtId="176" fontId="24" fillId="12" borderId="12" xfId="1" applyNumberFormat="1" applyFont="1" applyFill="1" applyBorder="1" applyAlignment="1">
      <alignment horizontal="distributed" vertical="center" justifyLastLine="1"/>
    </xf>
    <xf numFmtId="0" fontId="1" fillId="0" borderId="0" xfId="1" applyAlignment="1">
      <alignment horizontal="left"/>
    </xf>
    <xf numFmtId="0" fontId="1" fillId="0" borderId="0" xfId="1"/>
    <xf numFmtId="0" fontId="1" fillId="13" borderId="7" xfId="1" applyFill="1" applyBorder="1" applyAlignment="1">
      <alignment horizontal="center" vertical="center"/>
    </xf>
    <xf numFmtId="0" fontId="1" fillId="13" borderId="15" xfId="1" applyFill="1" applyBorder="1"/>
    <xf numFmtId="0" fontId="1" fillId="13" borderId="27" xfId="1" applyFill="1" applyBorder="1" applyAlignment="1">
      <alignment horizontal="center" vertical="center"/>
    </xf>
    <xf numFmtId="181" fontId="1" fillId="13" borderId="11" xfId="1" applyNumberFormat="1" applyFill="1" applyBorder="1"/>
    <xf numFmtId="181" fontId="1" fillId="13" borderId="22" xfId="1" applyNumberFormat="1" applyFill="1" applyBorder="1"/>
    <xf numFmtId="181" fontId="1" fillId="13" borderId="28" xfId="1" applyNumberFormat="1" applyFill="1" applyBorder="1"/>
    <xf numFmtId="0" fontId="1" fillId="13" borderId="7" xfId="1" applyFill="1" applyBorder="1"/>
    <xf numFmtId="0" fontId="1" fillId="13" borderId="6" xfId="1" applyFill="1" applyBorder="1"/>
    <xf numFmtId="0" fontId="1" fillId="13" borderId="36" xfId="1" applyFill="1" applyBorder="1"/>
    <xf numFmtId="0" fontId="1" fillId="13" borderId="51" xfId="1" applyFill="1" applyBorder="1"/>
    <xf numFmtId="182" fontId="24" fillId="0" borderId="40" xfId="1" applyNumberFormat="1" applyFont="1" applyBorder="1" applyAlignment="1">
      <alignment vertical="center"/>
    </xf>
    <xf numFmtId="176" fontId="24" fillId="13" borderId="11" xfId="1" applyNumberFormat="1" applyFont="1" applyFill="1" applyBorder="1" applyAlignment="1">
      <alignment vertical="center"/>
    </xf>
    <xf numFmtId="0" fontId="1" fillId="13" borderId="11" xfId="1" applyFill="1" applyBorder="1"/>
    <xf numFmtId="176" fontId="22" fillId="0" borderId="0" xfId="1" applyNumberFormat="1" applyFont="1" applyAlignment="1">
      <alignment horizontal="right" vertical="center"/>
    </xf>
    <xf numFmtId="176" fontId="24" fillId="11" borderId="22" xfId="1" applyNumberFormat="1" applyFont="1" applyFill="1" applyBorder="1" applyAlignment="1">
      <alignment horizontal="distributed" vertical="center" justifyLastLine="1"/>
    </xf>
    <xf numFmtId="180" fontId="24" fillId="0" borderId="65" xfId="1" applyNumberFormat="1" applyFont="1" applyBorder="1" applyAlignment="1">
      <alignment vertical="center"/>
    </xf>
    <xf numFmtId="176" fontId="24" fillId="0" borderId="0" xfId="1" applyNumberFormat="1" applyFont="1" applyAlignment="1">
      <alignment horizontal="distributed" vertical="center" justifyLastLine="1"/>
    </xf>
    <xf numFmtId="180" fontId="24" fillId="0" borderId="0" xfId="1" applyNumberFormat="1" applyFont="1" applyAlignment="1">
      <alignment vertical="center"/>
    </xf>
    <xf numFmtId="0" fontId="2" fillId="0" borderId="0" xfId="1" applyFont="1" applyAlignment="1" applyProtection="1">
      <alignment horizontal="center" vertical="center"/>
      <protection locked="0"/>
    </xf>
    <xf numFmtId="176" fontId="30" fillId="0" borderId="6" xfId="1" applyNumberFormat="1" applyFont="1" applyBorder="1" applyAlignment="1">
      <alignment vertical="center"/>
    </xf>
    <xf numFmtId="0" fontId="12" fillId="2" borderId="0" xfId="3" applyFont="1" applyFill="1" applyAlignment="1">
      <alignment horizontal="center" vertical="center"/>
    </xf>
    <xf numFmtId="0" fontId="12" fillId="2" borderId="5" xfId="3" applyFont="1" applyFill="1" applyBorder="1" applyAlignment="1">
      <alignment horizontal="center" vertical="center"/>
    </xf>
    <xf numFmtId="0" fontId="13" fillId="2" borderId="25" xfId="3" applyFont="1" applyFill="1" applyBorder="1" applyAlignment="1">
      <alignment horizontal="center" vertical="center"/>
    </xf>
    <xf numFmtId="0" fontId="4" fillId="2" borderId="0" xfId="1" applyFont="1" applyFill="1" applyAlignment="1">
      <alignment horizontal="center" vertical="center"/>
    </xf>
    <xf numFmtId="0" fontId="6" fillId="3" borderId="6"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11"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10" xfId="1" applyFont="1" applyFill="1" applyBorder="1" applyAlignment="1">
      <alignment horizontal="center" vertical="center"/>
    </xf>
    <xf numFmtId="176" fontId="24" fillId="0" borderId="28" xfId="1" applyNumberFormat="1" applyFont="1" applyBorder="1" applyAlignment="1">
      <alignment horizontal="center" vertical="center"/>
    </xf>
    <xf numFmtId="0" fontId="1" fillId="13" borderId="7" xfId="1" applyFill="1" applyBorder="1" applyAlignment="1">
      <alignment horizontal="center" vertical="center"/>
    </xf>
    <xf numFmtId="0" fontId="1" fillId="13" borderId="51" xfId="1" applyFill="1" applyBorder="1" applyAlignment="1">
      <alignment horizontal="center" vertical="center"/>
    </xf>
    <xf numFmtId="0" fontId="1" fillId="13" borderId="11" xfId="1" applyFill="1" applyBorder="1" applyAlignment="1">
      <alignment horizontal="center" vertical="center"/>
    </xf>
    <xf numFmtId="176" fontId="22" fillId="0" borderId="0" xfId="1" applyNumberFormat="1" applyFont="1" applyAlignment="1">
      <alignment horizontal="center" vertical="center"/>
    </xf>
    <xf numFmtId="176" fontId="25" fillId="0" borderId="0" xfId="1" applyNumberFormat="1" applyFont="1"/>
    <xf numFmtId="177" fontId="25" fillId="5" borderId="28" xfId="1" applyNumberFormat="1" applyFont="1" applyFill="1" applyBorder="1" applyAlignment="1">
      <alignment horizontal="center"/>
    </xf>
    <xf numFmtId="177" fontId="25" fillId="0" borderId="28" xfId="1" applyNumberFormat="1" applyFont="1" applyBorder="1" applyAlignment="1">
      <alignment horizontal="center"/>
    </xf>
    <xf numFmtId="176" fontId="24" fillId="0" borderId="44" xfId="1" applyNumberFormat="1" applyFont="1" applyBorder="1" applyAlignment="1">
      <alignment horizontal="left" vertical="center"/>
    </xf>
    <xf numFmtId="176" fontId="24" fillId="0" borderId="45" xfId="1" applyNumberFormat="1" applyFont="1" applyBorder="1" applyAlignment="1">
      <alignment horizontal="left" vertical="center"/>
    </xf>
    <xf numFmtId="176" fontId="24" fillId="0" borderId="38" xfId="1" applyNumberFormat="1" applyFont="1" applyBorder="1" applyAlignment="1">
      <alignment horizontal="left" vertical="center"/>
    </xf>
    <xf numFmtId="176" fontId="24" fillId="0" borderId="36" xfId="1" applyNumberFormat="1" applyFont="1" applyBorder="1" applyAlignment="1">
      <alignment horizontal="center" vertical="center"/>
    </xf>
    <xf numFmtId="176" fontId="24" fillId="0" borderId="38" xfId="1" applyNumberFormat="1" applyFont="1" applyBorder="1" applyAlignment="1">
      <alignment horizontal="center" vertical="center"/>
    </xf>
    <xf numFmtId="176" fontId="22" fillId="9" borderId="52" xfId="1" applyNumberFormat="1" applyFont="1" applyFill="1" applyBorder="1" applyAlignment="1">
      <alignment horizontal="center" vertical="center"/>
    </xf>
    <xf numFmtId="176" fontId="22" fillId="9" borderId="53" xfId="1" applyNumberFormat="1" applyFont="1" applyFill="1" applyBorder="1" applyAlignment="1">
      <alignment horizontal="center" vertical="center"/>
    </xf>
    <xf numFmtId="176" fontId="22" fillId="9" borderId="57" xfId="1" applyNumberFormat="1" applyFont="1" applyFill="1" applyBorder="1" applyAlignment="1">
      <alignment horizontal="center" vertical="center"/>
    </xf>
    <xf numFmtId="176" fontId="22" fillId="9" borderId="6" xfId="1" applyNumberFormat="1" applyFont="1" applyFill="1" applyBorder="1" applyAlignment="1">
      <alignment horizontal="center" vertical="center"/>
    </xf>
    <xf numFmtId="176" fontId="22" fillId="9" borderId="60" xfId="1" applyNumberFormat="1" applyFont="1" applyFill="1" applyBorder="1" applyAlignment="1">
      <alignment horizontal="center" vertical="center"/>
    </xf>
    <xf numFmtId="176" fontId="22" fillId="9" borderId="61" xfId="1" applyNumberFormat="1" applyFont="1" applyFill="1" applyBorder="1" applyAlignment="1">
      <alignment horizontal="center" vertical="center"/>
    </xf>
    <xf numFmtId="176" fontId="22" fillId="0" borderId="54" xfId="1" applyNumberFormat="1" applyFont="1" applyBorder="1" applyAlignment="1">
      <alignment horizontal="right" vertical="center"/>
    </xf>
    <xf numFmtId="176" fontId="22" fillId="0" borderId="55" xfId="1" applyNumberFormat="1" applyFont="1" applyBorder="1" applyAlignment="1">
      <alignment horizontal="right" vertical="center"/>
    </xf>
    <xf numFmtId="176" fontId="22" fillId="0" borderId="58" xfId="1" applyNumberFormat="1" applyFont="1" applyBorder="1" applyAlignment="1">
      <alignment horizontal="right" vertical="center"/>
    </xf>
    <xf numFmtId="176" fontId="22" fillId="0" borderId="0" xfId="1" applyNumberFormat="1" applyFont="1" applyAlignment="1">
      <alignment horizontal="right" vertical="center"/>
    </xf>
    <xf numFmtId="176" fontId="22" fillId="0" borderId="62" xfId="1" applyNumberFormat="1" applyFont="1" applyBorder="1" applyAlignment="1">
      <alignment horizontal="right" vertical="center"/>
    </xf>
    <xf numFmtId="176" fontId="22" fillId="0" borderId="63" xfId="1" applyNumberFormat="1" applyFont="1" applyBorder="1" applyAlignment="1">
      <alignment horizontal="right" vertical="center"/>
    </xf>
    <xf numFmtId="176" fontId="22" fillId="0" borderId="56" xfId="1" applyNumberFormat="1" applyFont="1" applyBorder="1" applyAlignment="1">
      <alignment horizontal="center" vertical="center"/>
    </xf>
    <xf numFmtId="176" fontId="22" fillId="0" borderId="59" xfId="1" applyNumberFormat="1" applyFont="1" applyBorder="1" applyAlignment="1">
      <alignment horizontal="center" vertical="center"/>
    </xf>
    <xf numFmtId="176" fontId="22" fillId="0" borderId="64" xfId="1" applyNumberFormat="1" applyFont="1" applyBorder="1" applyAlignment="1">
      <alignment horizontal="center" vertical="center"/>
    </xf>
    <xf numFmtId="176" fontId="24" fillId="0" borderId="55" xfId="1" applyNumberFormat="1" applyFont="1" applyBorder="1" applyAlignment="1">
      <alignment horizontal="center" vertical="center"/>
    </xf>
  </cellXfs>
  <cellStyles count="6">
    <cellStyle name="パーセント 2" xfId="5" xr:uid="{0907B697-2B44-4192-9B61-A9DD66B8DA64}"/>
    <cellStyle name="桁区切り 2" xfId="2" xr:uid="{6BDBD6A5-67BC-4E75-A194-394C9AF47623}"/>
    <cellStyle name="桁区切り 3" xfId="4" xr:uid="{DFAB732F-51F4-4B59-AF7A-6ACE939F9E03}"/>
    <cellStyle name="標準" xfId="0" builtinId="0"/>
    <cellStyle name="標準 2" xfId="1" xr:uid="{FA21C7D9-43BD-4322-995D-061D87207578}"/>
    <cellStyle name="標準 2 2" xfId="3" xr:uid="{A5529128-2996-4D13-9DD4-BCB3141904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7389A-4E9D-4DDF-A2DA-29A677A80A0B}">
  <sheetPr>
    <tabColor rgb="FF00B0F0"/>
    <pageSetUpPr fitToPage="1"/>
  </sheetPr>
  <dimension ref="C1:L70"/>
  <sheetViews>
    <sheetView tabSelected="1" zoomScaleNormal="100" workbookViewId="0">
      <selection activeCell="G26" sqref="G26"/>
    </sheetView>
  </sheetViews>
  <sheetFormatPr defaultRowHeight="14.25"/>
  <cols>
    <col min="1" max="1" width="9" style="1"/>
    <col min="2" max="3" width="1.625" style="1" customWidth="1"/>
    <col min="4" max="5" width="15.625" style="1" customWidth="1"/>
    <col min="6" max="7" width="15.5" style="1" customWidth="1"/>
    <col min="8" max="8" width="18.875" style="1" customWidth="1"/>
    <col min="9" max="11" width="15.5" style="1" customWidth="1"/>
    <col min="12" max="13" width="1.625" style="1" customWidth="1"/>
    <col min="14" max="257" width="9" style="1"/>
    <col min="258" max="259" width="1.625" style="1" customWidth="1"/>
    <col min="260" max="261" width="15.625" style="1" customWidth="1"/>
    <col min="262" max="267" width="15.5" style="1" customWidth="1"/>
    <col min="268" max="269" width="1.625" style="1" customWidth="1"/>
    <col min="270" max="513" width="9" style="1"/>
    <col min="514" max="515" width="1.625" style="1" customWidth="1"/>
    <col min="516" max="517" width="15.625" style="1" customWidth="1"/>
    <col min="518" max="523" width="15.5" style="1" customWidth="1"/>
    <col min="524" max="525" width="1.625" style="1" customWidth="1"/>
    <col min="526" max="769" width="9" style="1"/>
    <col min="770" max="771" width="1.625" style="1" customWidth="1"/>
    <col min="772" max="773" width="15.625" style="1" customWidth="1"/>
    <col min="774" max="779" width="15.5" style="1" customWidth="1"/>
    <col min="780" max="781" width="1.625" style="1" customWidth="1"/>
    <col min="782" max="1025" width="9" style="1"/>
    <col min="1026" max="1027" width="1.625" style="1" customWidth="1"/>
    <col min="1028" max="1029" width="15.625" style="1" customWidth="1"/>
    <col min="1030" max="1035" width="15.5" style="1" customWidth="1"/>
    <col min="1036" max="1037" width="1.625" style="1" customWidth="1"/>
    <col min="1038" max="1281" width="9" style="1"/>
    <col min="1282" max="1283" width="1.625" style="1" customWidth="1"/>
    <col min="1284" max="1285" width="15.625" style="1" customWidth="1"/>
    <col min="1286" max="1291" width="15.5" style="1" customWidth="1"/>
    <col min="1292" max="1293" width="1.625" style="1" customWidth="1"/>
    <col min="1294" max="1537" width="9" style="1"/>
    <col min="1538" max="1539" width="1.625" style="1" customWidth="1"/>
    <col min="1540" max="1541" width="15.625" style="1" customWidth="1"/>
    <col min="1542" max="1547" width="15.5" style="1" customWidth="1"/>
    <col min="1548" max="1549" width="1.625" style="1" customWidth="1"/>
    <col min="1550" max="1793" width="9" style="1"/>
    <col min="1794" max="1795" width="1.625" style="1" customWidth="1"/>
    <col min="1796" max="1797" width="15.625" style="1" customWidth="1"/>
    <col min="1798" max="1803" width="15.5" style="1" customWidth="1"/>
    <col min="1804" max="1805" width="1.625" style="1" customWidth="1"/>
    <col min="1806" max="2049" width="9" style="1"/>
    <col min="2050" max="2051" width="1.625" style="1" customWidth="1"/>
    <col min="2052" max="2053" width="15.625" style="1" customWidth="1"/>
    <col min="2054" max="2059" width="15.5" style="1" customWidth="1"/>
    <col min="2060" max="2061" width="1.625" style="1" customWidth="1"/>
    <col min="2062" max="2305" width="9" style="1"/>
    <col min="2306" max="2307" width="1.625" style="1" customWidth="1"/>
    <col min="2308" max="2309" width="15.625" style="1" customWidth="1"/>
    <col min="2310" max="2315" width="15.5" style="1" customWidth="1"/>
    <col min="2316" max="2317" width="1.625" style="1" customWidth="1"/>
    <col min="2318" max="2561" width="9" style="1"/>
    <col min="2562" max="2563" width="1.625" style="1" customWidth="1"/>
    <col min="2564" max="2565" width="15.625" style="1" customWidth="1"/>
    <col min="2566" max="2571" width="15.5" style="1" customWidth="1"/>
    <col min="2572" max="2573" width="1.625" style="1" customWidth="1"/>
    <col min="2574" max="2817" width="9" style="1"/>
    <col min="2818" max="2819" width="1.625" style="1" customWidth="1"/>
    <col min="2820" max="2821" width="15.625" style="1" customWidth="1"/>
    <col min="2822" max="2827" width="15.5" style="1" customWidth="1"/>
    <col min="2828" max="2829" width="1.625" style="1" customWidth="1"/>
    <col min="2830" max="3073" width="9" style="1"/>
    <col min="3074" max="3075" width="1.625" style="1" customWidth="1"/>
    <col min="3076" max="3077" width="15.625" style="1" customWidth="1"/>
    <col min="3078" max="3083" width="15.5" style="1" customWidth="1"/>
    <col min="3084" max="3085" width="1.625" style="1" customWidth="1"/>
    <col min="3086" max="3329" width="9" style="1"/>
    <col min="3330" max="3331" width="1.625" style="1" customWidth="1"/>
    <col min="3332" max="3333" width="15.625" style="1" customWidth="1"/>
    <col min="3334" max="3339" width="15.5" style="1" customWidth="1"/>
    <col min="3340" max="3341" width="1.625" style="1" customWidth="1"/>
    <col min="3342" max="3585" width="9" style="1"/>
    <col min="3586" max="3587" width="1.625" style="1" customWidth="1"/>
    <col min="3588" max="3589" width="15.625" style="1" customWidth="1"/>
    <col min="3590" max="3595" width="15.5" style="1" customWidth="1"/>
    <col min="3596" max="3597" width="1.625" style="1" customWidth="1"/>
    <col min="3598" max="3841" width="9" style="1"/>
    <col min="3842" max="3843" width="1.625" style="1" customWidth="1"/>
    <col min="3844" max="3845" width="15.625" style="1" customWidth="1"/>
    <col min="3846" max="3851" width="15.5" style="1" customWidth="1"/>
    <col min="3852" max="3853" width="1.625" style="1" customWidth="1"/>
    <col min="3854" max="4097" width="9" style="1"/>
    <col min="4098" max="4099" width="1.625" style="1" customWidth="1"/>
    <col min="4100" max="4101" width="15.625" style="1" customWidth="1"/>
    <col min="4102" max="4107" width="15.5" style="1" customWidth="1"/>
    <col min="4108" max="4109" width="1.625" style="1" customWidth="1"/>
    <col min="4110" max="4353" width="9" style="1"/>
    <col min="4354" max="4355" width="1.625" style="1" customWidth="1"/>
    <col min="4356" max="4357" width="15.625" style="1" customWidth="1"/>
    <col min="4358" max="4363" width="15.5" style="1" customWidth="1"/>
    <col min="4364" max="4365" width="1.625" style="1" customWidth="1"/>
    <col min="4366" max="4609" width="9" style="1"/>
    <col min="4610" max="4611" width="1.625" style="1" customWidth="1"/>
    <col min="4612" max="4613" width="15.625" style="1" customWidth="1"/>
    <col min="4614" max="4619" width="15.5" style="1" customWidth="1"/>
    <col min="4620" max="4621" width="1.625" style="1" customWidth="1"/>
    <col min="4622" max="4865" width="9" style="1"/>
    <col min="4866" max="4867" width="1.625" style="1" customWidth="1"/>
    <col min="4868" max="4869" width="15.625" style="1" customWidth="1"/>
    <col min="4870" max="4875" width="15.5" style="1" customWidth="1"/>
    <col min="4876" max="4877" width="1.625" style="1" customWidth="1"/>
    <col min="4878" max="5121" width="9" style="1"/>
    <col min="5122" max="5123" width="1.625" style="1" customWidth="1"/>
    <col min="5124" max="5125" width="15.625" style="1" customWidth="1"/>
    <col min="5126" max="5131" width="15.5" style="1" customWidth="1"/>
    <col min="5132" max="5133" width="1.625" style="1" customWidth="1"/>
    <col min="5134" max="5377" width="9" style="1"/>
    <col min="5378" max="5379" width="1.625" style="1" customWidth="1"/>
    <col min="5380" max="5381" width="15.625" style="1" customWidth="1"/>
    <col min="5382" max="5387" width="15.5" style="1" customWidth="1"/>
    <col min="5388" max="5389" width="1.625" style="1" customWidth="1"/>
    <col min="5390" max="5633" width="9" style="1"/>
    <col min="5634" max="5635" width="1.625" style="1" customWidth="1"/>
    <col min="5636" max="5637" width="15.625" style="1" customWidth="1"/>
    <col min="5638" max="5643" width="15.5" style="1" customWidth="1"/>
    <col min="5644" max="5645" width="1.625" style="1" customWidth="1"/>
    <col min="5646" max="5889" width="9" style="1"/>
    <col min="5890" max="5891" width="1.625" style="1" customWidth="1"/>
    <col min="5892" max="5893" width="15.625" style="1" customWidth="1"/>
    <col min="5894" max="5899" width="15.5" style="1" customWidth="1"/>
    <col min="5900" max="5901" width="1.625" style="1" customWidth="1"/>
    <col min="5902" max="6145" width="9" style="1"/>
    <col min="6146" max="6147" width="1.625" style="1" customWidth="1"/>
    <col min="6148" max="6149" width="15.625" style="1" customWidth="1"/>
    <col min="6150" max="6155" width="15.5" style="1" customWidth="1"/>
    <col min="6156" max="6157" width="1.625" style="1" customWidth="1"/>
    <col min="6158" max="6401" width="9" style="1"/>
    <col min="6402" max="6403" width="1.625" style="1" customWidth="1"/>
    <col min="6404" max="6405" width="15.625" style="1" customWidth="1"/>
    <col min="6406" max="6411" width="15.5" style="1" customWidth="1"/>
    <col min="6412" max="6413" width="1.625" style="1" customWidth="1"/>
    <col min="6414" max="6657" width="9" style="1"/>
    <col min="6658" max="6659" width="1.625" style="1" customWidth="1"/>
    <col min="6660" max="6661" width="15.625" style="1" customWidth="1"/>
    <col min="6662" max="6667" width="15.5" style="1" customWidth="1"/>
    <col min="6668" max="6669" width="1.625" style="1" customWidth="1"/>
    <col min="6670" max="6913" width="9" style="1"/>
    <col min="6914" max="6915" width="1.625" style="1" customWidth="1"/>
    <col min="6916" max="6917" width="15.625" style="1" customWidth="1"/>
    <col min="6918" max="6923" width="15.5" style="1" customWidth="1"/>
    <col min="6924" max="6925" width="1.625" style="1" customWidth="1"/>
    <col min="6926" max="7169" width="9" style="1"/>
    <col min="7170" max="7171" width="1.625" style="1" customWidth="1"/>
    <col min="7172" max="7173" width="15.625" style="1" customWidth="1"/>
    <col min="7174" max="7179" width="15.5" style="1" customWidth="1"/>
    <col min="7180" max="7181" width="1.625" style="1" customWidth="1"/>
    <col min="7182" max="7425" width="9" style="1"/>
    <col min="7426" max="7427" width="1.625" style="1" customWidth="1"/>
    <col min="7428" max="7429" width="15.625" style="1" customWidth="1"/>
    <col min="7430" max="7435" width="15.5" style="1" customWidth="1"/>
    <col min="7436" max="7437" width="1.625" style="1" customWidth="1"/>
    <col min="7438" max="7681" width="9" style="1"/>
    <col min="7682" max="7683" width="1.625" style="1" customWidth="1"/>
    <col min="7684" max="7685" width="15.625" style="1" customWidth="1"/>
    <col min="7686" max="7691" width="15.5" style="1" customWidth="1"/>
    <col min="7692" max="7693" width="1.625" style="1" customWidth="1"/>
    <col min="7694" max="7937" width="9" style="1"/>
    <col min="7938" max="7939" width="1.625" style="1" customWidth="1"/>
    <col min="7940" max="7941" width="15.625" style="1" customWidth="1"/>
    <col min="7942" max="7947" width="15.5" style="1" customWidth="1"/>
    <col min="7948" max="7949" width="1.625" style="1" customWidth="1"/>
    <col min="7950" max="8193" width="9" style="1"/>
    <col min="8194" max="8195" width="1.625" style="1" customWidth="1"/>
    <col min="8196" max="8197" width="15.625" style="1" customWidth="1"/>
    <col min="8198" max="8203" width="15.5" style="1" customWidth="1"/>
    <col min="8204" max="8205" width="1.625" style="1" customWidth="1"/>
    <col min="8206" max="8449" width="9" style="1"/>
    <col min="8450" max="8451" width="1.625" style="1" customWidth="1"/>
    <col min="8452" max="8453" width="15.625" style="1" customWidth="1"/>
    <col min="8454" max="8459" width="15.5" style="1" customWidth="1"/>
    <col min="8460" max="8461" width="1.625" style="1" customWidth="1"/>
    <col min="8462" max="8705" width="9" style="1"/>
    <col min="8706" max="8707" width="1.625" style="1" customWidth="1"/>
    <col min="8708" max="8709" width="15.625" style="1" customWidth="1"/>
    <col min="8710" max="8715" width="15.5" style="1" customWidth="1"/>
    <col min="8716" max="8717" width="1.625" style="1" customWidth="1"/>
    <col min="8718" max="8961" width="9" style="1"/>
    <col min="8962" max="8963" width="1.625" style="1" customWidth="1"/>
    <col min="8964" max="8965" width="15.625" style="1" customWidth="1"/>
    <col min="8966" max="8971" width="15.5" style="1" customWidth="1"/>
    <col min="8972" max="8973" width="1.625" style="1" customWidth="1"/>
    <col min="8974" max="9217" width="9" style="1"/>
    <col min="9218" max="9219" width="1.625" style="1" customWidth="1"/>
    <col min="9220" max="9221" width="15.625" style="1" customWidth="1"/>
    <col min="9222" max="9227" width="15.5" style="1" customWidth="1"/>
    <col min="9228" max="9229" width="1.625" style="1" customWidth="1"/>
    <col min="9230" max="9473" width="9" style="1"/>
    <col min="9474" max="9475" width="1.625" style="1" customWidth="1"/>
    <col min="9476" max="9477" width="15.625" style="1" customWidth="1"/>
    <col min="9478" max="9483" width="15.5" style="1" customWidth="1"/>
    <col min="9484" max="9485" width="1.625" style="1" customWidth="1"/>
    <col min="9486" max="9729" width="9" style="1"/>
    <col min="9730" max="9731" width="1.625" style="1" customWidth="1"/>
    <col min="9732" max="9733" width="15.625" style="1" customWidth="1"/>
    <col min="9734" max="9739" width="15.5" style="1" customWidth="1"/>
    <col min="9740" max="9741" width="1.625" style="1" customWidth="1"/>
    <col min="9742" max="9985" width="9" style="1"/>
    <col min="9986" max="9987" width="1.625" style="1" customWidth="1"/>
    <col min="9988" max="9989" width="15.625" style="1" customWidth="1"/>
    <col min="9990" max="9995" width="15.5" style="1" customWidth="1"/>
    <col min="9996" max="9997" width="1.625" style="1" customWidth="1"/>
    <col min="9998" max="10241" width="9" style="1"/>
    <col min="10242" max="10243" width="1.625" style="1" customWidth="1"/>
    <col min="10244" max="10245" width="15.625" style="1" customWidth="1"/>
    <col min="10246" max="10251" width="15.5" style="1" customWidth="1"/>
    <col min="10252" max="10253" width="1.625" style="1" customWidth="1"/>
    <col min="10254" max="10497" width="9" style="1"/>
    <col min="10498" max="10499" width="1.625" style="1" customWidth="1"/>
    <col min="10500" max="10501" width="15.625" style="1" customWidth="1"/>
    <col min="10502" max="10507" width="15.5" style="1" customWidth="1"/>
    <col min="10508" max="10509" width="1.625" style="1" customWidth="1"/>
    <col min="10510" max="10753" width="9" style="1"/>
    <col min="10754" max="10755" width="1.625" style="1" customWidth="1"/>
    <col min="10756" max="10757" width="15.625" style="1" customWidth="1"/>
    <col min="10758" max="10763" width="15.5" style="1" customWidth="1"/>
    <col min="10764" max="10765" width="1.625" style="1" customWidth="1"/>
    <col min="10766" max="11009" width="9" style="1"/>
    <col min="11010" max="11011" width="1.625" style="1" customWidth="1"/>
    <col min="11012" max="11013" width="15.625" style="1" customWidth="1"/>
    <col min="11014" max="11019" width="15.5" style="1" customWidth="1"/>
    <col min="11020" max="11021" width="1.625" style="1" customWidth="1"/>
    <col min="11022" max="11265" width="9" style="1"/>
    <col min="11266" max="11267" width="1.625" style="1" customWidth="1"/>
    <col min="11268" max="11269" width="15.625" style="1" customWidth="1"/>
    <col min="11270" max="11275" width="15.5" style="1" customWidth="1"/>
    <col min="11276" max="11277" width="1.625" style="1" customWidth="1"/>
    <col min="11278" max="11521" width="9" style="1"/>
    <col min="11522" max="11523" width="1.625" style="1" customWidth="1"/>
    <col min="11524" max="11525" width="15.625" style="1" customWidth="1"/>
    <col min="11526" max="11531" width="15.5" style="1" customWidth="1"/>
    <col min="11532" max="11533" width="1.625" style="1" customWidth="1"/>
    <col min="11534" max="11777" width="9" style="1"/>
    <col min="11778" max="11779" width="1.625" style="1" customWidth="1"/>
    <col min="11780" max="11781" width="15.625" style="1" customWidth="1"/>
    <col min="11782" max="11787" width="15.5" style="1" customWidth="1"/>
    <col min="11788" max="11789" width="1.625" style="1" customWidth="1"/>
    <col min="11790" max="12033" width="9" style="1"/>
    <col min="12034" max="12035" width="1.625" style="1" customWidth="1"/>
    <col min="12036" max="12037" width="15.625" style="1" customWidth="1"/>
    <col min="12038" max="12043" width="15.5" style="1" customWidth="1"/>
    <col min="12044" max="12045" width="1.625" style="1" customWidth="1"/>
    <col min="12046" max="12289" width="9" style="1"/>
    <col min="12290" max="12291" width="1.625" style="1" customWidth="1"/>
    <col min="12292" max="12293" width="15.625" style="1" customWidth="1"/>
    <col min="12294" max="12299" width="15.5" style="1" customWidth="1"/>
    <col min="12300" max="12301" width="1.625" style="1" customWidth="1"/>
    <col min="12302" max="12545" width="9" style="1"/>
    <col min="12546" max="12547" width="1.625" style="1" customWidth="1"/>
    <col min="12548" max="12549" width="15.625" style="1" customWidth="1"/>
    <col min="12550" max="12555" width="15.5" style="1" customWidth="1"/>
    <col min="12556" max="12557" width="1.625" style="1" customWidth="1"/>
    <col min="12558" max="12801" width="9" style="1"/>
    <col min="12802" max="12803" width="1.625" style="1" customWidth="1"/>
    <col min="12804" max="12805" width="15.625" style="1" customWidth="1"/>
    <col min="12806" max="12811" width="15.5" style="1" customWidth="1"/>
    <col min="12812" max="12813" width="1.625" style="1" customWidth="1"/>
    <col min="12814" max="13057" width="9" style="1"/>
    <col min="13058" max="13059" width="1.625" style="1" customWidth="1"/>
    <col min="13060" max="13061" width="15.625" style="1" customWidth="1"/>
    <col min="13062" max="13067" width="15.5" style="1" customWidth="1"/>
    <col min="13068" max="13069" width="1.625" style="1" customWidth="1"/>
    <col min="13070" max="13313" width="9" style="1"/>
    <col min="13314" max="13315" width="1.625" style="1" customWidth="1"/>
    <col min="13316" max="13317" width="15.625" style="1" customWidth="1"/>
    <col min="13318" max="13323" width="15.5" style="1" customWidth="1"/>
    <col min="13324" max="13325" width="1.625" style="1" customWidth="1"/>
    <col min="13326" max="13569" width="9" style="1"/>
    <col min="13570" max="13571" width="1.625" style="1" customWidth="1"/>
    <col min="13572" max="13573" width="15.625" style="1" customWidth="1"/>
    <col min="13574" max="13579" width="15.5" style="1" customWidth="1"/>
    <col min="13580" max="13581" width="1.625" style="1" customWidth="1"/>
    <col min="13582" max="13825" width="9" style="1"/>
    <col min="13826" max="13827" width="1.625" style="1" customWidth="1"/>
    <col min="13828" max="13829" width="15.625" style="1" customWidth="1"/>
    <col min="13830" max="13835" width="15.5" style="1" customWidth="1"/>
    <col min="13836" max="13837" width="1.625" style="1" customWidth="1"/>
    <col min="13838" max="14081" width="9" style="1"/>
    <col min="14082" max="14083" width="1.625" style="1" customWidth="1"/>
    <col min="14084" max="14085" width="15.625" style="1" customWidth="1"/>
    <col min="14086" max="14091" width="15.5" style="1" customWidth="1"/>
    <col min="14092" max="14093" width="1.625" style="1" customWidth="1"/>
    <col min="14094" max="14337" width="9" style="1"/>
    <col min="14338" max="14339" width="1.625" style="1" customWidth="1"/>
    <col min="14340" max="14341" width="15.625" style="1" customWidth="1"/>
    <col min="14342" max="14347" width="15.5" style="1" customWidth="1"/>
    <col min="14348" max="14349" width="1.625" style="1" customWidth="1"/>
    <col min="14350" max="14593" width="9" style="1"/>
    <col min="14594" max="14595" width="1.625" style="1" customWidth="1"/>
    <col min="14596" max="14597" width="15.625" style="1" customWidth="1"/>
    <col min="14598" max="14603" width="15.5" style="1" customWidth="1"/>
    <col min="14604" max="14605" width="1.625" style="1" customWidth="1"/>
    <col min="14606" max="14849" width="9" style="1"/>
    <col min="14850" max="14851" width="1.625" style="1" customWidth="1"/>
    <col min="14852" max="14853" width="15.625" style="1" customWidth="1"/>
    <col min="14854" max="14859" width="15.5" style="1" customWidth="1"/>
    <col min="14860" max="14861" width="1.625" style="1" customWidth="1"/>
    <col min="14862" max="15105" width="9" style="1"/>
    <col min="15106" max="15107" width="1.625" style="1" customWidth="1"/>
    <col min="15108" max="15109" width="15.625" style="1" customWidth="1"/>
    <col min="15110" max="15115" width="15.5" style="1" customWidth="1"/>
    <col min="15116" max="15117" width="1.625" style="1" customWidth="1"/>
    <col min="15118" max="15361" width="9" style="1"/>
    <col min="15362" max="15363" width="1.625" style="1" customWidth="1"/>
    <col min="15364" max="15365" width="15.625" style="1" customWidth="1"/>
    <col min="15366" max="15371" width="15.5" style="1" customWidth="1"/>
    <col min="15372" max="15373" width="1.625" style="1" customWidth="1"/>
    <col min="15374" max="15617" width="9" style="1"/>
    <col min="15618" max="15619" width="1.625" style="1" customWidth="1"/>
    <col min="15620" max="15621" width="15.625" style="1" customWidth="1"/>
    <col min="15622" max="15627" width="15.5" style="1" customWidth="1"/>
    <col min="15628" max="15629" width="1.625" style="1" customWidth="1"/>
    <col min="15630" max="15873" width="9" style="1"/>
    <col min="15874" max="15875" width="1.625" style="1" customWidth="1"/>
    <col min="15876" max="15877" width="15.625" style="1" customWidth="1"/>
    <col min="15878" max="15883" width="15.5" style="1" customWidth="1"/>
    <col min="15884" max="15885" width="1.625" style="1" customWidth="1"/>
    <col min="15886" max="16129" width="9" style="1"/>
    <col min="16130" max="16131" width="1.625" style="1" customWidth="1"/>
    <col min="16132" max="16133" width="15.625" style="1" customWidth="1"/>
    <col min="16134" max="16139" width="15.5" style="1" customWidth="1"/>
    <col min="16140" max="16141" width="1.625" style="1" customWidth="1"/>
    <col min="16142" max="16384" width="9" style="1"/>
  </cols>
  <sheetData>
    <row r="1" spans="3:12" ht="9" customHeight="1" thickBot="1"/>
    <row r="2" spans="3:12" ht="9" customHeight="1" thickTop="1">
      <c r="C2" s="2"/>
      <c r="D2" s="3"/>
      <c r="E2" s="3"/>
      <c r="F2" s="3"/>
      <c r="G2" s="3"/>
      <c r="H2" s="3"/>
      <c r="I2" s="3"/>
      <c r="J2" s="3"/>
      <c r="K2" s="3"/>
      <c r="L2" s="4"/>
    </row>
    <row r="3" spans="3:12" ht="24" customHeight="1">
      <c r="C3" s="5"/>
      <c r="D3" s="158" t="s">
        <v>0</v>
      </c>
      <c r="E3" s="158"/>
      <c r="F3" s="158"/>
      <c r="G3" s="158"/>
      <c r="H3" s="158"/>
      <c r="I3" s="158"/>
      <c r="J3" s="158"/>
      <c r="K3" s="158"/>
      <c r="L3" s="6"/>
    </row>
    <row r="4" spans="3:12" ht="6.75" customHeight="1">
      <c r="C4" s="5"/>
      <c r="L4" s="6"/>
    </row>
    <row r="5" spans="3:12" ht="15" customHeight="1">
      <c r="C5" s="5"/>
      <c r="E5" s="7" t="s">
        <v>1</v>
      </c>
      <c r="L5" s="6"/>
    </row>
    <row r="6" spans="3:12" ht="15" customHeight="1">
      <c r="C6" s="5"/>
      <c r="E6" s="7" t="s">
        <v>2</v>
      </c>
      <c r="L6" s="6"/>
    </row>
    <row r="7" spans="3:12" ht="6" customHeight="1">
      <c r="C7" s="5"/>
      <c r="E7" s="7"/>
      <c r="L7" s="6"/>
    </row>
    <row r="8" spans="3:12" ht="15" customHeight="1">
      <c r="C8" s="5"/>
      <c r="E8" s="7" t="s">
        <v>3</v>
      </c>
      <c r="L8" s="6"/>
    </row>
    <row r="9" spans="3:12" ht="15" customHeight="1">
      <c r="C9" s="5"/>
      <c r="E9" s="7" t="s">
        <v>4</v>
      </c>
      <c r="L9" s="6"/>
    </row>
    <row r="10" spans="3:12" ht="15" customHeight="1">
      <c r="C10" s="5"/>
      <c r="E10" s="7" t="s">
        <v>5</v>
      </c>
      <c r="L10" s="6"/>
    </row>
    <row r="11" spans="3:12" ht="15" customHeight="1">
      <c r="C11" s="5"/>
      <c r="E11" s="7" t="s">
        <v>6</v>
      </c>
      <c r="L11" s="6"/>
    </row>
    <row r="12" spans="3:12" ht="15" customHeight="1">
      <c r="C12" s="5"/>
      <c r="E12" s="7" t="s">
        <v>7</v>
      </c>
      <c r="L12" s="6"/>
    </row>
    <row r="13" spans="3:12" ht="15" customHeight="1">
      <c r="C13" s="5"/>
      <c r="E13" s="7" t="s">
        <v>8</v>
      </c>
      <c r="L13" s="6"/>
    </row>
    <row r="14" spans="3:12" ht="15" customHeight="1">
      <c r="C14" s="5"/>
      <c r="E14" s="7" t="s">
        <v>9</v>
      </c>
      <c r="L14" s="6"/>
    </row>
    <row r="15" spans="3:12" ht="15" customHeight="1">
      <c r="C15" s="5"/>
      <c r="E15" s="7" t="s">
        <v>10</v>
      </c>
      <c r="L15" s="6"/>
    </row>
    <row r="16" spans="3:12" ht="15" customHeight="1">
      <c r="C16" s="5"/>
      <c r="E16" s="7" t="s">
        <v>11</v>
      </c>
      <c r="L16" s="6"/>
    </row>
    <row r="17" spans="3:12" ht="15" customHeight="1">
      <c r="C17" s="5"/>
      <c r="E17" s="7" t="s">
        <v>12</v>
      </c>
      <c r="L17" s="6"/>
    </row>
    <row r="18" spans="3:12" ht="15" customHeight="1">
      <c r="C18" s="5"/>
      <c r="E18" s="7"/>
      <c r="L18" s="6"/>
    </row>
    <row r="19" spans="3:12" ht="6" customHeight="1">
      <c r="C19" s="5"/>
      <c r="L19" s="6"/>
    </row>
    <row r="20" spans="3:12" ht="21" customHeight="1">
      <c r="C20" s="5"/>
      <c r="D20" s="159" t="s">
        <v>13</v>
      </c>
      <c r="E20" s="160" t="s">
        <v>14</v>
      </c>
      <c r="F20" s="160" t="s">
        <v>15</v>
      </c>
      <c r="G20" s="162" t="s">
        <v>16</v>
      </c>
      <c r="H20" s="163"/>
      <c r="I20" s="164"/>
      <c r="J20" s="160" t="s">
        <v>17</v>
      </c>
      <c r="K20" s="160" t="s">
        <v>18</v>
      </c>
      <c r="L20" s="6"/>
    </row>
    <row r="21" spans="3:12" ht="15" customHeight="1">
      <c r="C21" s="5"/>
      <c r="D21" s="159"/>
      <c r="E21" s="161"/>
      <c r="F21" s="161"/>
      <c r="G21" s="9" t="s">
        <v>19</v>
      </c>
      <c r="H21" s="10" t="s">
        <v>20</v>
      </c>
      <c r="I21" s="11" t="s">
        <v>21</v>
      </c>
      <c r="J21" s="161"/>
      <c r="K21" s="161"/>
      <c r="L21" s="6"/>
    </row>
    <row r="22" spans="3:12" ht="27" customHeight="1">
      <c r="C22" s="5"/>
      <c r="D22" s="12" t="s">
        <v>22</v>
      </c>
      <c r="E22" s="13"/>
      <c r="F22" s="13"/>
      <c r="G22" s="14">
        <v>0</v>
      </c>
      <c r="H22" s="15">
        <v>0</v>
      </c>
      <c r="I22" s="16">
        <v>0</v>
      </c>
      <c r="J22" s="17"/>
      <c r="K22" s="18">
        <v>12</v>
      </c>
      <c r="L22" s="6"/>
    </row>
    <row r="23" spans="3:12" ht="21" customHeight="1">
      <c r="C23" s="5"/>
      <c r="D23" s="19" t="s">
        <v>24</v>
      </c>
      <c r="E23" s="13"/>
      <c r="F23" s="20"/>
      <c r="G23" s="21">
        <v>0</v>
      </c>
      <c r="H23" s="22">
        <v>0</v>
      </c>
      <c r="I23" s="23">
        <v>0</v>
      </c>
      <c r="J23" s="24"/>
      <c r="K23" s="25"/>
      <c r="L23" s="6"/>
    </row>
    <row r="24" spans="3:12" ht="21" customHeight="1">
      <c r="C24" s="5"/>
      <c r="D24" s="19" t="s">
        <v>25</v>
      </c>
      <c r="E24" s="13"/>
      <c r="F24" s="20"/>
      <c r="G24" s="21">
        <v>0</v>
      </c>
      <c r="H24" s="22">
        <v>0</v>
      </c>
      <c r="I24" s="23">
        <v>0</v>
      </c>
      <c r="J24" s="24"/>
      <c r="K24" s="25"/>
      <c r="L24" s="6"/>
    </row>
    <row r="25" spans="3:12" ht="21" customHeight="1">
      <c r="C25" s="5"/>
      <c r="D25" s="19" t="s">
        <v>26</v>
      </c>
      <c r="E25" s="13"/>
      <c r="F25" s="20"/>
      <c r="G25" s="21">
        <v>0</v>
      </c>
      <c r="H25" s="22">
        <v>0</v>
      </c>
      <c r="I25" s="23">
        <v>0</v>
      </c>
      <c r="J25" s="24"/>
      <c r="K25" s="25"/>
      <c r="L25" s="6"/>
    </row>
    <row r="26" spans="3:12" ht="21" customHeight="1">
      <c r="C26" s="5"/>
      <c r="D26" s="19" t="s">
        <v>27</v>
      </c>
      <c r="E26" s="18"/>
      <c r="F26" s="20"/>
      <c r="G26" s="21">
        <v>0</v>
      </c>
      <c r="H26" s="22">
        <v>0</v>
      </c>
      <c r="I26" s="23">
        <v>0</v>
      </c>
      <c r="J26" s="24"/>
      <c r="K26" s="25"/>
      <c r="L26" s="6"/>
    </row>
    <row r="27" spans="3:12" ht="21" customHeight="1">
      <c r="C27" s="5"/>
      <c r="D27" s="8" t="s">
        <v>28</v>
      </c>
      <c r="E27" s="26"/>
      <c r="F27" s="26"/>
      <c r="G27" s="27">
        <v>0</v>
      </c>
      <c r="H27" s="28">
        <v>0</v>
      </c>
      <c r="I27" s="29">
        <v>0</v>
      </c>
      <c r="J27" s="30"/>
      <c r="K27" s="25"/>
      <c r="L27" s="6"/>
    </row>
    <row r="28" spans="3:12" ht="15" thickBot="1">
      <c r="C28" s="5"/>
      <c r="L28" s="6"/>
    </row>
    <row r="29" spans="3:12" ht="27" customHeight="1" thickTop="1" thickBot="1">
      <c r="C29" s="5"/>
      <c r="D29" s="155" t="s">
        <v>29</v>
      </c>
      <c r="E29" s="156"/>
      <c r="F29" s="157" t="s">
        <v>30</v>
      </c>
      <c r="G29" s="157"/>
      <c r="H29" s="31">
        <f>計算シート!F39</f>
        <v>0</v>
      </c>
      <c r="I29" s="32" t="s">
        <v>31</v>
      </c>
      <c r="L29" s="6"/>
    </row>
    <row r="30" spans="3:12" ht="6" customHeight="1" thickTop="1">
      <c r="C30" s="5"/>
      <c r="D30" s="33"/>
      <c r="E30" s="34"/>
      <c r="F30" s="34"/>
      <c r="G30" s="35"/>
      <c r="H30" s="36"/>
      <c r="L30" s="6"/>
    </row>
    <row r="31" spans="3:12" ht="15" customHeight="1">
      <c r="C31" s="5"/>
      <c r="F31" s="37" t="s">
        <v>32</v>
      </c>
      <c r="L31" s="6"/>
    </row>
    <row r="32" spans="3:12" ht="15" customHeight="1">
      <c r="C32" s="5"/>
      <c r="F32" s="37" t="s">
        <v>33</v>
      </c>
      <c r="L32" s="6"/>
    </row>
    <row r="33" spans="3:12" ht="15" customHeight="1">
      <c r="C33" s="5"/>
      <c r="F33" s="37"/>
      <c r="L33" s="6"/>
    </row>
    <row r="34" spans="3:12" ht="6" customHeight="1">
      <c r="C34" s="5"/>
      <c r="L34" s="6"/>
    </row>
    <row r="35" spans="3:12" ht="15" customHeight="1">
      <c r="C35" s="5"/>
      <c r="F35" s="38" t="s">
        <v>34</v>
      </c>
      <c r="G35" s="39" t="s">
        <v>35</v>
      </c>
      <c r="H35" s="39"/>
      <c r="I35" s="40"/>
      <c r="J35" s="37"/>
      <c r="L35" s="6"/>
    </row>
    <row r="36" spans="3:12" ht="15" customHeight="1">
      <c r="C36" s="5"/>
      <c r="F36" s="41"/>
      <c r="G36" s="42" t="s">
        <v>36</v>
      </c>
      <c r="H36" s="42"/>
      <c r="I36" s="43"/>
      <c r="J36" s="37"/>
      <c r="L36" s="6"/>
    </row>
    <row r="37" spans="3:12" ht="8.25" customHeight="1" thickBot="1">
      <c r="C37" s="44"/>
      <c r="D37" s="45"/>
      <c r="E37" s="45"/>
      <c r="F37" s="45"/>
      <c r="G37" s="45"/>
      <c r="H37" s="45"/>
      <c r="I37" s="45"/>
      <c r="J37" s="45"/>
      <c r="K37" s="45"/>
      <c r="L37" s="46"/>
    </row>
    <row r="38" spans="3:12" ht="8.25" customHeight="1" thickTop="1"/>
    <row r="51" spans="5:11" hidden="1">
      <c r="E51" s="47" t="s">
        <v>23</v>
      </c>
      <c r="F51" s="48" t="s">
        <v>37</v>
      </c>
      <c r="K51" s="47">
        <v>12</v>
      </c>
    </row>
    <row r="52" spans="5:11" hidden="1">
      <c r="E52" s="47" t="s">
        <v>38</v>
      </c>
      <c r="F52" s="49"/>
      <c r="K52" s="47">
        <v>11</v>
      </c>
    </row>
    <row r="53" spans="5:11" ht="18.75" hidden="1">
      <c r="E53" s="47"/>
      <c r="F53" s="50">
        <f>COUNTIF(E22,"加入")</f>
        <v>0</v>
      </c>
      <c r="K53" s="47">
        <v>10</v>
      </c>
    </row>
    <row r="54" spans="5:11" ht="18.75" hidden="1">
      <c r="F54" s="50">
        <f t="shared" ref="F53:F58" si="0">COUNTIF(E23,"加入")</f>
        <v>0</v>
      </c>
      <c r="K54" s="47">
        <v>9</v>
      </c>
    </row>
    <row r="55" spans="5:11" ht="18.75" hidden="1">
      <c r="F55" s="50">
        <f t="shared" si="0"/>
        <v>0</v>
      </c>
      <c r="K55" s="47">
        <v>8</v>
      </c>
    </row>
    <row r="56" spans="5:11" ht="18.75" hidden="1">
      <c r="F56" s="50">
        <f t="shared" si="0"/>
        <v>0</v>
      </c>
      <c r="K56" s="47">
        <v>7</v>
      </c>
    </row>
    <row r="57" spans="5:11" ht="18.75" hidden="1">
      <c r="F57" s="50">
        <f t="shared" si="0"/>
        <v>0</v>
      </c>
      <c r="K57" s="47">
        <v>6</v>
      </c>
    </row>
    <row r="58" spans="5:11" ht="18.75" hidden="1">
      <c r="F58" s="50">
        <f t="shared" si="0"/>
        <v>0</v>
      </c>
      <c r="K58" s="47">
        <v>5</v>
      </c>
    </row>
    <row r="59" spans="5:11" hidden="1">
      <c r="K59" s="47">
        <v>4</v>
      </c>
    </row>
    <row r="60" spans="5:11" hidden="1">
      <c r="K60" s="47">
        <v>3</v>
      </c>
    </row>
    <row r="61" spans="5:11" hidden="1">
      <c r="K61" s="47">
        <v>2</v>
      </c>
    </row>
    <row r="62" spans="5:11" hidden="1">
      <c r="K62" s="47">
        <v>1</v>
      </c>
    </row>
    <row r="63" spans="5:11" hidden="1"/>
    <row r="64" spans="5:11" hidden="1"/>
    <row r="65" hidden="1"/>
    <row r="66" hidden="1"/>
    <row r="67" hidden="1"/>
    <row r="68" hidden="1"/>
    <row r="69" hidden="1"/>
    <row r="70" hidden="1"/>
  </sheetData>
  <sheetProtection algorithmName="SHA-512" hashValue="19n8yN1Qh5cbv7sKGZbW/zivdi3FBkE3uG8gxU3GHxKbktcO3U1Nfr21fwiPQYk1+XjXio1FhFBhMV9ikeAXJw==" saltValue="pOp5B/BGNKP3AdrRIvNvIA==" spinCount="100000" sheet="1" formatCells="0" formatColumns="0" formatRows="0" insertColumns="0" insertRows="0" insertHyperlinks="0" deleteColumns="0" deleteRows="0" sort="0" autoFilter="0" pivotTables="0"/>
  <mergeCells count="9">
    <mergeCell ref="D29:E29"/>
    <mergeCell ref="F29:G29"/>
    <mergeCell ref="D3:K3"/>
    <mergeCell ref="D20:D21"/>
    <mergeCell ref="E20:E21"/>
    <mergeCell ref="F20:F21"/>
    <mergeCell ref="G20:I20"/>
    <mergeCell ref="J20:J21"/>
    <mergeCell ref="K20:K21"/>
  </mergeCells>
  <phoneticPr fontId="3"/>
  <dataValidations count="2">
    <dataValidation type="list" allowBlank="1" showInputMessage="1" showErrorMessage="1" sqref="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8 JG65558 TC65558 ACY65558 AMU65558 AWQ65558 BGM65558 BQI65558 CAE65558 CKA65558 CTW65558 DDS65558 DNO65558 DXK65558 EHG65558 ERC65558 FAY65558 FKU65558 FUQ65558 GEM65558 GOI65558 GYE65558 HIA65558 HRW65558 IBS65558 ILO65558 IVK65558 JFG65558 JPC65558 JYY65558 KIU65558 KSQ65558 LCM65558 LMI65558 LWE65558 MGA65558 MPW65558 MZS65558 NJO65558 NTK65558 ODG65558 ONC65558 OWY65558 PGU65558 PQQ65558 QAM65558 QKI65558 QUE65558 REA65558 RNW65558 RXS65558 SHO65558 SRK65558 TBG65558 TLC65558 TUY65558 UEU65558 UOQ65558 UYM65558 VII65558 VSE65558 WCA65558 WLW65558 WVS65558 K131094 JG131094 TC131094 ACY131094 AMU131094 AWQ131094 BGM131094 BQI131094 CAE131094 CKA131094 CTW131094 DDS131094 DNO131094 DXK131094 EHG131094 ERC131094 FAY131094 FKU131094 FUQ131094 GEM131094 GOI131094 GYE131094 HIA131094 HRW131094 IBS131094 ILO131094 IVK131094 JFG131094 JPC131094 JYY131094 KIU131094 KSQ131094 LCM131094 LMI131094 LWE131094 MGA131094 MPW131094 MZS131094 NJO131094 NTK131094 ODG131094 ONC131094 OWY131094 PGU131094 PQQ131094 QAM131094 QKI131094 QUE131094 REA131094 RNW131094 RXS131094 SHO131094 SRK131094 TBG131094 TLC131094 TUY131094 UEU131094 UOQ131094 UYM131094 VII131094 VSE131094 WCA131094 WLW131094 WVS131094 K196630 JG196630 TC196630 ACY196630 AMU196630 AWQ196630 BGM196630 BQI196630 CAE196630 CKA196630 CTW196630 DDS196630 DNO196630 DXK196630 EHG196630 ERC196630 FAY196630 FKU196630 FUQ196630 GEM196630 GOI196630 GYE196630 HIA196630 HRW196630 IBS196630 ILO196630 IVK196630 JFG196630 JPC196630 JYY196630 KIU196630 KSQ196630 LCM196630 LMI196630 LWE196630 MGA196630 MPW196630 MZS196630 NJO196630 NTK196630 ODG196630 ONC196630 OWY196630 PGU196630 PQQ196630 QAM196630 QKI196630 QUE196630 REA196630 RNW196630 RXS196630 SHO196630 SRK196630 TBG196630 TLC196630 TUY196630 UEU196630 UOQ196630 UYM196630 VII196630 VSE196630 WCA196630 WLW196630 WVS196630 K262166 JG262166 TC262166 ACY262166 AMU262166 AWQ262166 BGM262166 BQI262166 CAE262166 CKA262166 CTW262166 DDS262166 DNO262166 DXK262166 EHG262166 ERC262166 FAY262166 FKU262166 FUQ262166 GEM262166 GOI262166 GYE262166 HIA262166 HRW262166 IBS262166 ILO262166 IVK262166 JFG262166 JPC262166 JYY262166 KIU262166 KSQ262166 LCM262166 LMI262166 LWE262166 MGA262166 MPW262166 MZS262166 NJO262166 NTK262166 ODG262166 ONC262166 OWY262166 PGU262166 PQQ262166 QAM262166 QKI262166 QUE262166 REA262166 RNW262166 RXS262166 SHO262166 SRK262166 TBG262166 TLC262166 TUY262166 UEU262166 UOQ262166 UYM262166 VII262166 VSE262166 WCA262166 WLW262166 WVS262166 K327702 JG327702 TC327702 ACY327702 AMU327702 AWQ327702 BGM327702 BQI327702 CAE327702 CKA327702 CTW327702 DDS327702 DNO327702 DXK327702 EHG327702 ERC327702 FAY327702 FKU327702 FUQ327702 GEM327702 GOI327702 GYE327702 HIA327702 HRW327702 IBS327702 ILO327702 IVK327702 JFG327702 JPC327702 JYY327702 KIU327702 KSQ327702 LCM327702 LMI327702 LWE327702 MGA327702 MPW327702 MZS327702 NJO327702 NTK327702 ODG327702 ONC327702 OWY327702 PGU327702 PQQ327702 QAM327702 QKI327702 QUE327702 REA327702 RNW327702 RXS327702 SHO327702 SRK327702 TBG327702 TLC327702 TUY327702 UEU327702 UOQ327702 UYM327702 VII327702 VSE327702 WCA327702 WLW327702 WVS327702 K393238 JG393238 TC393238 ACY393238 AMU393238 AWQ393238 BGM393238 BQI393238 CAE393238 CKA393238 CTW393238 DDS393238 DNO393238 DXK393238 EHG393238 ERC393238 FAY393238 FKU393238 FUQ393238 GEM393238 GOI393238 GYE393238 HIA393238 HRW393238 IBS393238 ILO393238 IVK393238 JFG393238 JPC393238 JYY393238 KIU393238 KSQ393238 LCM393238 LMI393238 LWE393238 MGA393238 MPW393238 MZS393238 NJO393238 NTK393238 ODG393238 ONC393238 OWY393238 PGU393238 PQQ393238 QAM393238 QKI393238 QUE393238 REA393238 RNW393238 RXS393238 SHO393238 SRK393238 TBG393238 TLC393238 TUY393238 UEU393238 UOQ393238 UYM393238 VII393238 VSE393238 WCA393238 WLW393238 WVS393238 K458774 JG458774 TC458774 ACY458774 AMU458774 AWQ458774 BGM458774 BQI458774 CAE458774 CKA458774 CTW458774 DDS458774 DNO458774 DXK458774 EHG458774 ERC458774 FAY458774 FKU458774 FUQ458774 GEM458774 GOI458774 GYE458774 HIA458774 HRW458774 IBS458774 ILO458774 IVK458774 JFG458774 JPC458774 JYY458774 KIU458774 KSQ458774 LCM458774 LMI458774 LWE458774 MGA458774 MPW458774 MZS458774 NJO458774 NTK458774 ODG458774 ONC458774 OWY458774 PGU458774 PQQ458774 QAM458774 QKI458774 QUE458774 REA458774 RNW458774 RXS458774 SHO458774 SRK458774 TBG458774 TLC458774 TUY458774 UEU458774 UOQ458774 UYM458774 VII458774 VSE458774 WCA458774 WLW458774 WVS458774 K524310 JG524310 TC524310 ACY524310 AMU524310 AWQ524310 BGM524310 BQI524310 CAE524310 CKA524310 CTW524310 DDS524310 DNO524310 DXK524310 EHG524310 ERC524310 FAY524310 FKU524310 FUQ524310 GEM524310 GOI524310 GYE524310 HIA524310 HRW524310 IBS524310 ILO524310 IVK524310 JFG524310 JPC524310 JYY524310 KIU524310 KSQ524310 LCM524310 LMI524310 LWE524310 MGA524310 MPW524310 MZS524310 NJO524310 NTK524310 ODG524310 ONC524310 OWY524310 PGU524310 PQQ524310 QAM524310 QKI524310 QUE524310 REA524310 RNW524310 RXS524310 SHO524310 SRK524310 TBG524310 TLC524310 TUY524310 UEU524310 UOQ524310 UYM524310 VII524310 VSE524310 WCA524310 WLW524310 WVS524310 K589846 JG589846 TC589846 ACY589846 AMU589846 AWQ589846 BGM589846 BQI589846 CAE589846 CKA589846 CTW589846 DDS589846 DNO589846 DXK589846 EHG589846 ERC589846 FAY589846 FKU589846 FUQ589846 GEM589846 GOI589846 GYE589846 HIA589846 HRW589846 IBS589846 ILO589846 IVK589846 JFG589846 JPC589846 JYY589846 KIU589846 KSQ589846 LCM589846 LMI589846 LWE589846 MGA589846 MPW589846 MZS589846 NJO589846 NTK589846 ODG589846 ONC589846 OWY589846 PGU589846 PQQ589846 QAM589846 QKI589846 QUE589846 REA589846 RNW589846 RXS589846 SHO589846 SRK589846 TBG589846 TLC589846 TUY589846 UEU589846 UOQ589846 UYM589846 VII589846 VSE589846 WCA589846 WLW589846 WVS589846 K655382 JG655382 TC655382 ACY655382 AMU655382 AWQ655382 BGM655382 BQI655382 CAE655382 CKA655382 CTW655382 DDS655382 DNO655382 DXK655382 EHG655382 ERC655382 FAY655382 FKU655382 FUQ655382 GEM655382 GOI655382 GYE655382 HIA655382 HRW655382 IBS655382 ILO655382 IVK655382 JFG655382 JPC655382 JYY655382 KIU655382 KSQ655382 LCM655382 LMI655382 LWE655382 MGA655382 MPW655382 MZS655382 NJO655382 NTK655382 ODG655382 ONC655382 OWY655382 PGU655382 PQQ655382 QAM655382 QKI655382 QUE655382 REA655382 RNW655382 RXS655382 SHO655382 SRK655382 TBG655382 TLC655382 TUY655382 UEU655382 UOQ655382 UYM655382 VII655382 VSE655382 WCA655382 WLW655382 WVS655382 K720918 JG720918 TC720918 ACY720918 AMU720918 AWQ720918 BGM720918 BQI720918 CAE720918 CKA720918 CTW720918 DDS720918 DNO720918 DXK720918 EHG720918 ERC720918 FAY720918 FKU720918 FUQ720918 GEM720918 GOI720918 GYE720918 HIA720918 HRW720918 IBS720918 ILO720918 IVK720918 JFG720918 JPC720918 JYY720918 KIU720918 KSQ720918 LCM720918 LMI720918 LWE720918 MGA720918 MPW720918 MZS720918 NJO720918 NTK720918 ODG720918 ONC720918 OWY720918 PGU720918 PQQ720918 QAM720918 QKI720918 QUE720918 REA720918 RNW720918 RXS720918 SHO720918 SRK720918 TBG720918 TLC720918 TUY720918 UEU720918 UOQ720918 UYM720918 VII720918 VSE720918 WCA720918 WLW720918 WVS720918 K786454 JG786454 TC786454 ACY786454 AMU786454 AWQ786454 BGM786454 BQI786454 CAE786454 CKA786454 CTW786454 DDS786454 DNO786454 DXK786454 EHG786454 ERC786454 FAY786454 FKU786454 FUQ786454 GEM786454 GOI786454 GYE786454 HIA786454 HRW786454 IBS786454 ILO786454 IVK786454 JFG786454 JPC786454 JYY786454 KIU786454 KSQ786454 LCM786454 LMI786454 LWE786454 MGA786454 MPW786454 MZS786454 NJO786454 NTK786454 ODG786454 ONC786454 OWY786454 PGU786454 PQQ786454 QAM786454 QKI786454 QUE786454 REA786454 RNW786454 RXS786454 SHO786454 SRK786454 TBG786454 TLC786454 TUY786454 UEU786454 UOQ786454 UYM786454 VII786454 VSE786454 WCA786454 WLW786454 WVS786454 K851990 JG851990 TC851990 ACY851990 AMU851990 AWQ851990 BGM851990 BQI851990 CAE851990 CKA851990 CTW851990 DDS851990 DNO851990 DXK851990 EHG851990 ERC851990 FAY851990 FKU851990 FUQ851990 GEM851990 GOI851990 GYE851990 HIA851990 HRW851990 IBS851990 ILO851990 IVK851990 JFG851990 JPC851990 JYY851990 KIU851990 KSQ851990 LCM851990 LMI851990 LWE851990 MGA851990 MPW851990 MZS851990 NJO851990 NTK851990 ODG851990 ONC851990 OWY851990 PGU851990 PQQ851990 QAM851990 QKI851990 QUE851990 REA851990 RNW851990 RXS851990 SHO851990 SRK851990 TBG851990 TLC851990 TUY851990 UEU851990 UOQ851990 UYM851990 VII851990 VSE851990 WCA851990 WLW851990 WVS851990 K917526 JG917526 TC917526 ACY917526 AMU917526 AWQ917526 BGM917526 BQI917526 CAE917526 CKA917526 CTW917526 DDS917526 DNO917526 DXK917526 EHG917526 ERC917526 FAY917526 FKU917526 FUQ917526 GEM917526 GOI917526 GYE917526 HIA917526 HRW917526 IBS917526 ILO917526 IVK917526 JFG917526 JPC917526 JYY917526 KIU917526 KSQ917526 LCM917526 LMI917526 LWE917526 MGA917526 MPW917526 MZS917526 NJO917526 NTK917526 ODG917526 ONC917526 OWY917526 PGU917526 PQQ917526 QAM917526 QKI917526 QUE917526 REA917526 RNW917526 RXS917526 SHO917526 SRK917526 TBG917526 TLC917526 TUY917526 UEU917526 UOQ917526 UYM917526 VII917526 VSE917526 WCA917526 WLW917526 WVS917526 K983062 JG983062 TC983062 ACY983062 AMU983062 AWQ983062 BGM983062 BQI983062 CAE983062 CKA983062 CTW983062 DDS983062 DNO983062 DXK983062 EHG983062 ERC983062 FAY983062 FKU983062 FUQ983062 GEM983062 GOI983062 GYE983062 HIA983062 HRW983062 IBS983062 ILO983062 IVK983062 JFG983062 JPC983062 JYY983062 KIU983062 KSQ983062 LCM983062 LMI983062 LWE983062 MGA983062 MPW983062 MZS983062 NJO983062 NTK983062 ODG983062 ONC983062 OWY983062 PGU983062 PQQ983062 QAM983062 QKI983062 QUE983062 REA983062 RNW983062 RXS983062 SHO983062 SRK983062 TBG983062 TLC983062 TUY983062 UEU983062 UOQ983062 UYM983062 VII983062 VSE983062 WCA983062 WLW983062 WVS983062" xr:uid="{392C723B-5878-4AC0-AC78-7B9D3DBC9C5B}">
      <formula1>$K$51:$K$62</formula1>
    </dataValidation>
    <dataValidation type="list" allowBlank="1" showInputMessage="1" showErrorMessage="1" sqref="E22:E27 JA22:JA27 SW22:SW27 ACS22:ACS27 AMO22:AMO27 AWK22:AWK27 BGG22:BGG27 BQC22:BQC27 BZY22:BZY27 CJU22:CJU27 CTQ22:CTQ27 DDM22:DDM27 DNI22:DNI27 DXE22:DXE27 EHA22:EHA27 EQW22:EQW27 FAS22:FAS27 FKO22:FKO27 FUK22:FUK27 GEG22:GEG27 GOC22:GOC27 GXY22:GXY27 HHU22:HHU27 HRQ22:HRQ27 IBM22:IBM27 ILI22:ILI27 IVE22:IVE27 JFA22:JFA27 JOW22:JOW27 JYS22:JYS27 KIO22:KIO27 KSK22:KSK27 LCG22:LCG27 LMC22:LMC27 LVY22:LVY27 MFU22:MFU27 MPQ22:MPQ27 MZM22:MZM27 NJI22:NJI27 NTE22:NTE27 ODA22:ODA27 OMW22:OMW27 OWS22:OWS27 PGO22:PGO27 PQK22:PQK27 QAG22:QAG27 QKC22:QKC27 QTY22:QTY27 RDU22:RDU27 RNQ22:RNQ27 RXM22:RXM27 SHI22:SHI27 SRE22:SRE27 TBA22:TBA27 TKW22:TKW27 TUS22:TUS27 UEO22:UEO27 UOK22:UOK27 UYG22:UYG27 VIC22:VIC27 VRY22:VRY27 WBU22:WBU27 WLQ22:WLQ27 WVM22:WVM27 E65558:E65563 JA65558:JA65563 SW65558:SW65563 ACS65558:ACS65563 AMO65558:AMO65563 AWK65558:AWK65563 BGG65558:BGG65563 BQC65558:BQC65563 BZY65558:BZY65563 CJU65558:CJU65563 CTQ65558:CTQ65563 DDM65558:DDM65563 DNI65558:DNI65563 DXE65558:DXE65563 EHA65558:EHA65563 EQW65558:EQW65563 FAS65558:FAS65563 FKO65558:FKO65563 FUK65558:FUK65563 GEG65558:GEG65563 GOC65558:GOC65563 GXY65558:GXY65563 HHU65558:HHU65563 HRQ65558:HRQ65563 IBM65558:IBM65563 ILI65558:ILI65563 IVE65558:IVE65563 JFA65558:JFA65563 JOW65558:JOW65563 JYS65558:JYS65563 KIO65558:KIO65563 KSK65558:KSK65563 LCG65558:LCG65563 LMC65558:LMC65563 LVY65558:LVY65563 MFU65558:MFU65563 MPQ65558:MPQ65563 MZM65558:MZM65563 NJI65558:NJI65563 NTE65558:NTE65563 ODA65558:ODA65563 OMW65558:OMW65563 OWS65558:OWS65563 PGO65558:PGO65563 PQK65558:PQK65563 QAG65558:QAG65563 QKC65558:QKC65563 QTY65558:QTY65563 RDU65558:RDU65563 RNQ65558:RNQ65563 RXM65558:RXM65563 SHI65558:SHI65563 SRE65558:SRE65563 TBA65558:TBA65563 TKW65558:TKW65563 TUS65558:TUS65563 UEO65558:UEO65563 UOK65558:UOK65563 UYG65558:UYG65563 VIC65558:VIC65563 VRY65558:VRY65563 WBU65558:WBU65563 WLQ65558:WLQ65563 WVM65558:WVM65563 E131094:E131099 JA131094:JA131099 SW131094:SW131099 ACS131094:ACS131099 AMO131094:AMO131099 AWK131094:AWK131099 BGG131094:BGG131099 BQC131094:BQC131099 BZY131094:BZY131099 CJU131094:CJU131099 CTQ131094:CTQ131099 DDM131094:DDM131099 DNI131094:DNI131099 DXE131094:DXE131099 EHA131094:EHA131099 EQW131094:EQW131099 FAS131094:FAS131099 FKO131094:FKO131099 FUK131094:FUK131099 GEG131094:GEG131099 GOC131094:GOC131099 GXY131094:GXY131099 HHU131094:HHU131099 HRQ131094:HRQ131099 IBM131094:IBM131099 ILI131094:ILI131099 IVE131094:IVE131099 JFA131094:JFA131099 JOW131094:JOW131099 JYS131094:JYS131099 KIO131094:KIO131099 KSK131094:KSK131099 LCG131094:LCG131099 LMC131094:LMC131099 LVY131094:LVY131099 MFU131094:MFU131099 MPQ131094:MPQ131099 MZM131094:MZM131099 NJI131094:NJI131099 NTE131094:NTE131099 ODA131094:ODA131099 OMW131094:OMW131099 OWS131094:OWS131099 PGO131094:PGO131099 PQK131094:PQK131099 QAG131094:QAG131099 QKC131094:QKC131099 QTY131094:QTY131099 RDU131094:RDU131099 RNQ131094:RNQ131099 RXM131094:RXM131099 SHI131094:SHI131099 SRE131094:SRE131099 TBA131094:TBA131099 TKW131094:TKW131099 TUS131094:TUS131099 UEO131094:UEO131099 UOK131094:UOK131099 UYG131094:UYG131099 VIC131094:VIC131099 VRY131094:VRY131099 WBU131094:WBU131099 WLQ131094:WLQ131099 WVM131094:WVM131099 E196630:E196635 JA196630:JA196635 SW196630:SW196635 ACS196630:ACS196635 AMO196630:AMO196635 AWK196630:AWK196635 BGG196630:BGG196635 BQC196630:BQC196635 BZY196630:BZY196635 CJU196630:CJU196635 CTQ196630:CTQ196635 DDM196630:DDM196635 DNI196630:DNI196635 DXE196630:DXE196635 EHA196630:EHA196635 EQW196630:EQW196635 FAS196630:FAS196635 FKO196630:FKO196635 FUK196630:FUK196635 GEG196630:GEG196635 GOC196630:GOC196635 GXY196630:GXY196635 HHU196630:HHU196635 HRQ196630:HRQ196635 IBM196630:IBM196635 ILI196630:ILI196635 IVE196630:IVE196635 JFA196630:JFA196635 JOW196630:JOW196635 JYS196630:JYS196635 KIO196630:KIO196635 KSK196630:KSK196635 LCG196630:LCG196635 LMC196630:LMC196635 LVY196630:LVY196635 MFU196630:MFU196635 MPQ196630:MPQ196635 MZM196630:MZM196635 NJI196630:NJI196635 NTE196630:NTE196635 ODA196630:ODA196635 OMW196630:OMW196635 OWS196630:OWS196635 PGO196630:PGO196635 PQK196630:PQK196635 QAG196630:QAG196635 QKC196630:QKC196635 QTY196630:QTY196635 RDU196630:RDU196635 RNQ196630:RNQ196635 RXM196630:RXM196635 SHI196630:SHI196635 SRE196630:SRE196635 TBA196630:TBA196635 TKW196630:TKW196635 TUS196630:TUS196635 UEO196630:UEO196635 UOK196630:UOK196635 UYG196630:UYG196635 VIC196630:VIC196635 VRY196630:VRY196635 WBU196630:WBU196635 WLQ196630:WLQ196635 WVM196630:WVM196635 E262166:E262171 JA262166:JA262171 SW262166:SW262171 ACS262166:ACS262171 AMO262166:AMO262171 AWK262166:AWK262171 BGG262166:BGG262171 BQC262166:BQC262171 BZY262166:BZY262171 CJU262166:CJU262171 CTQ262166:CTQ262171 DDM262166:DDM262171 DNI262166:DNI262171 DXE262166:DXE262171 EHA262166:EHA262171 EQW262166:EQW262171 FAS262166:FAS262171 FKO262166:FKO262171 FUK262166:FUK262171 GEG262166:GEG262171 GOC262166:GOC262171 GXY262166:GXY262171 HHU262166:HHU262171 HRQ262166:HRQ262171 IBM262166:IBM262171 ILI262166:ILI262171 IVE262166:IVE262171 JFA262166:JFA262171 JOW262166:JOW262171 JYS262166:JYS262171 KIO262166:KIO262171 KSK262166:KSK262171 LCG262166:LCG262171 LMC262166:LMC262171 LVY262166:LVY262171 MFU262166:MFU262171 MPQ262166:MPQ262171 MZM262166:MZM262171 NJI262166:NJI262171 NTE262166:NTE262171 ODA262166:ODA262171 OMW262166:OMW262171 OWS262166:OWS262171 PGO262166:PGO262171 PQK262166:PQK262171 QAG262166:QAG262171 QKC262166:QKC262171 QTY262166:QTY262171 RDU262166:RDU262171 RNQ262166:RNQ262171 RXM262166:RXM262171 SHI262166:SHI262171 SRE262166:SRE262171 TBA262166:TBA262171 TKW262166:TKW262171 TUS262166:TUS262171 UEO262166:UEO262171 UOK262166:UOK262171 UYG262166:UYG262171 VIC262166:VIC262171 VRY262166:VRY262171 WBU262166:WBU262171 WLQ262166:WLQ262171 WVM262166:WVM262171 E327702:E327707 JA327702:JA327707 SW327702:SW327707 ACS327702:ACS327707 AMO327702:AMO327707 AWK327702:AWK327707 BGG327702:BGG327707 BQC327702:BQC327707 BZY327702:BZY327707 CJU327702:CJU327707 CTQ327702:CTQ327707 DDM327702:DDM327707 DNI327702:DNI327707 DXE327702:DXE327707 EHA327702:EHA327707 EQW327702:EQW327707 FAS327702:FAS327707 FKO327702:FKO327707 FUK327702:FUK327707 GEG327702:GEG327707 GOC327702:GOC327707 GXY327702:GXY327707 HHU327702:HHU327707 HRQ327702:HRQ327707 IBM327702:IBM327707 ILI327702:ILI327707 IVE327702:IVE327707 JFA327702:JFA327707 JOW327702:JOW327707 JYS327702:JYS327707 KIO327702:KIO327707 KSK327702:KSK327707 LCG327702:LCG327707 LMC327702:LMC327707 LVY327702:LVY327707 MFU327702:MFU327707 MPQ327702:MPQ327707 MZM327702:MZM327707 NJI327702:NJI327707 NTE327702:NTE327707 ODA327702:ODA327707 OMW327702:OMW327707 OWS327702:OWS327707 PGO327702:PGO327707 PQK327702:PQK327707 QAG327702:QAG327707 QKC327702:QKC327707 QTY327702:QTY327707 RDU327702:RDU327707 RNQ327702:RNQ327707 RXM327702:RXM327707 SHI327702:SHI327707 SRE327702:SRE327707 TBA327702:TBA327707 TKW327702:TKW327707 TUS327702:TUS327707 UEO327702:UEO327707 UOK327702:UOK327707 UYG327702:UYG327707 VIC327702:VIC327707 VRY327702:VRY327707 WBU327702:WBU327707 WLQ327702:WLQ327707 WVM327702:WVM327707 E393238:E393243 JA393238:JA393243 SW393238:SW393243 ACS393238:ACS393243 AMO393238:AMO393243 AWK393238:AWK393243 BGG393238:BGG393243 BQC393238:BQC393243 BZY393238:BZY393243 CJU393238:CJU393243 CTQ393238:CTQ393243 DDM393238:DDM393243 DNI393238:DNI393243 DXE393238:DXE393243 EHA393238:EHA393243 EQW393238:EQW393243 FAS393238:FAS393243 FKO393238:FKO393243 FUK393238:FUK393243 GEG393238:GEG393243 GOC393238:GOC393243 GXY393238:GXY393243 HHU393238:HHU393243 HRQ393238:HRQ393243 IBM393238:IBM393243 ILI393238:ILI393243 IVE393238:IVE393243 JFA393238:JFA393243 JOW393238:JOW393243 JYS393238:JYS393243 KIO393238:KIO393243 KSK393238:KSK393243 LCG393238:LCG393243 LMC393238:LMC393243 LVY393238:LVY393243 MFU393238:MFU393243 MPQ393238:MPQ393243 MZM393238:MZM393243 NJI393238:NJI393243 NTE393238:NTE393243 ODA393238:ODA393243 OMW393238:OMW393243 OWS393238:OWS393243 PGO393238:PGO393243 PQK393238:PQK393243 QAG393238:QAG393243 QKC393238:QKC393243 QTY393238:QTY393243 RDU393238:RDU393243 RNQ393238:RNQ393243 RXM393238:RXM393243 SHI393238:SHI393243 SRE393238:SRE393243 TBA393238:TBA393243 TKW393238:TKW393243 TUS393238:TUS393243 UEO393238:UEO393243 UOK393238:UOK393243 UYG393238:UYG393243 VIC393238:VIC393243 VRY393238:VRY393243 WBU393238:WBU393243 WLQ393238:WLQ393243 WVM393238:WVM393243 E458774:E458779 JA458774:JA458779 SW458774:SW458779 ACS458774:ACS458779 AMO458774:AMO458779 AWK458774:AWK458779 BGG458774:BGG458779 BQC458774:BQC458779 BZY458774:BZY458779 CJU458774:CJU458779 CTQ458774:CTQ458779 DDM458774:DDM458779 DNI458774:DNI458779 DXE458774:DXE458779 EHA458774:EHA458779 EQW458774:EQW458779 FAS458774:FAS458779 FKO458774:FKO458779 FUK458774:FUK458779 GEG458774:GEG458779 GOC458774:GOC458779 GXY458774:GXY458779 HHU458774:HHU458779 HRQ458774:HRQ458779 IBM458774:IBM458779 ILI458774:ILI458779 IVE458774:IVE458779 JFA458774:JFA458779 JOW458774:JOW458779 JYS458774:JYS458779 KIO458774:KIO458779 KSK458774:KSK458779 LCG458774:LCG458779 LMC458774:LMC458779 LVY458774:LVY458779 MFU458774:MFU458779 MPQ458774:MPQ458779 MZM458774:MZM458779 NJI458774:NJI458779 NTE458774:NTE458779 ODA458774:ODA458779 OMW458774:OMW458779 OWS458774:OWS458779 PGO458774:PGO458779 PQK458774:PQK458779 QAG458774:QAG458779 QKC458774:QKC458779 QTY458774:QTY458779 RDU458774:RDU458779 RNQ458774:RNQ458779 RXM458774:RXM458779 SHI458774:SHI458779 SRE458774:SRE458779 TBA458774:TBA458779 TKW458774:TKW458779 TUS458774:TUS458779 UEO458774:UEO458779 UOK458774:UOK458779 UYG458774:UYG458779 VIC458774:VIC458779 VRY458774:VRY458779 WBU458774:WBU458779 WLQ458774:WLQ458779 WVM458774:WVM458779 E524310:E524315 JA524310:JA524315 SW524310:SW524315 ACS524310:ACS524315 AMO524310:AMO524315 AWK524310:AWK524315 BGG524310:BGG524315 BQC524310:BQC524315 BZY524310:BZY524315 CJU524310:CJU524315 CTQ524310:CTQ524315 DDM524310:DDM524315 DNI524310:DNI524315 DXE524310:DXE524315 EHA524310:EHA524315 EQW524310:EQW524315 FAS524310:FAS524315 FKO524310:FKO524315 FUK524310:FUK524315 GEG524310:GEG524315 GOC524310:GOC524315 GXY524310:GXY524315 HHU524310:HHU524315 HRQ524310:HRQ524315 IBM524310:IBM524315 ILI524310:ILI524315 IVE524310:IVE524315 JFA524310:JFA524315 JOW524310:JOW524315 JYS524310:JYS524315 KIO524310:KIO524315 KSK524310:KSK524315 LCG524310:LCG524315 LMC524310:LMC524315 LVY524310:LVY524315 MFU524310:MFU524315 MPQ524310:MPQ524315 MZM524310:MZM524315 NJI524310:NJI524315 NTE524310:NTE524315 ODA524310:ODA524315 OMW524310:OMW524315 OWS524310:OWS524315 PGO524310:PGO524315 PQK524310:PQK524315 QAG524310:QAG524315 QKC524310:QKC524315 QTY524310:QTY524315 RDU524310:RDU524315 RNQ524310:RNQ524315 RXM524310:RXM524315 SHI524310:SHI524315 SRE524310:SRE524315 TBA524310:TBA524315 TKW524310:TKW524315 TUS524310:TUS524315 UEO524310:UEO524315 UOK524310:UOK524315 UYG524310:UYG524315 VIC524310:VIC524315 VRY524310:VRY524315 WBU524310:WBU524315 WLQ524310:WLQ524315 WVM524310:WVM524315 E589846:E589851 JA589846:JA589851 SW589846:SW589851 ACS589846:ACS589851 AMO589846:AMO589851 AWK589846:AWK589851 BGG589846:BGG589851 BQC589846:BQC589851 BZY589846:BZY589851 CJU589846:CJU589851 CTQ589846:CTQ589851 DDM589846:DDM589851 DNI589846:DNI589851 DXE589846:DXE589851 EHA589846:EHA589851 EQW589846:EQW589851 FAS589846:FAS589851 FKO589846:FKO589851 FUK589846:FUK589851 GEG589846:GEG589851 GOC589846:GOC589851 GXY589846:GXY589851 HHU589846:HHU589851 HRQ589846:HRQ589851 IBM589846:IBM589851 ILI589846:ILI589851 IVE589846:IVE589851 JFA589846:JFA589851 JOW589846:JOW589851 JYS589846:JYS589851 KIO589846:KIO589851 KSK589846:KSK589851 LCG589846:LCG589851 LMC589846:LMC589851 LVY589846:LVY589851 MFU589846:MFU589851 MPQ589846:MPQ589851 MZM589846:MZM589851 NJI589846:NJI589851 NTE589846:NTE589851 ODA589846:ODA589851 OMW589846:OMW589851 OWS589846:OWS589851 PGO589846:PGO589851 PQK589846:PQK589851 QAG589846:QAG589851 QKC589846:QKC589851 QTY589846:QTY589851 RDU589846:RDU589851 RNQ589846:RNQ589851 RXM589846:RXM589851 SHI589846:SHI589851 SRE589846:SRE589851 TBA589846:TBA589851 TKW589846:TKW589851 TUS589846:TUS589851 UEO589846:UEO589851 UOK589846:UOK589851 UYG589846:UYG589851 VIC589846:VIC589851 VRY589846:VRY589851 WBU589846:WBU589851 WLQ589846:WLQ589851 WVM589846:WVM589851 E655382:E655387 JA655382:JA655387 SW655382:SW655387 ACS655382:ACS655387 AMO655382:AMO655387 AWK655382:AWK655387 BGG655382:BGG655387 BQC655382:BQC655387 BZY655382:BZY655387 CJU655382:CJU655387 CTQ655382:CTQ655387 DDM655382:DDM655387 DNI655382:DNI655387 DXE655382:DXE655387 EHA655382:EHA655387 EQW655382:EQW655387 FAS655382:FAS655387 FKO655382:FKO655387 FUK655382:FUK655387 GEG655382:GEG655387 GOC655382:GOC655387 GXY655382:GXY655387 HHU655382:HHU655387 HRQ655382:HRQ655387 IBM655382:IBM655387 ILI655382:ILI655387 IVE655382:IVE655387 JFA655382:JFA655387 JOW655382:JOW655387 JYS655382:JYS655387 KIO655382:KIO655387 KSK655382:KSK655387 LCG655382:LCG655387 LMC655382:LMC655387 LVY655382:LVY655387 MFU655382:MFU655387 MPQ655382:MPQ655387 MZM655382:MZM655387 NJI655382:NJI655387 NTE655382:NTE655387 ODA655382:ODA655387 OMW655382:OMW655387 OWS655382:OWS655387 PGO655382:PGO655387 PQK655382:PQK655387 QAG655382:QAG655387 QKC655382:QKC655387 QTY655382:QTY655387 RDU655382:RDU655387 RNQ655382:RNQ655387 RXM655382:RXM655387 SHI655382:SHI655387 SRE655382:SRE655387 TBA655382:TBA655387 TKW655382:TKW655387 TUS655382:TUS655387 UEO655382:UEO655387 UOK655382:UOK655387 UYG655382:UYG655387 VIC655382:VIC655387 VRY655382:VRY655387 WBU655382:WBU655387 WLQ655382:WLQ655387 WVM655382:WVM655387 E720918:E720923 JA720918:JA720923 SW720918:SW720923 ACS720918:ACS720923 AMO720918:AMO720923 AWK720918:AWK720923 BGG720918:BGG720923 BQC720918:BQC720923 BZY720918:BZY720923 CJU720918:CJU720923 CTQ720918:CTQ720923 DDM720918:DDM720923 DNI720918:DNI720923 DXE720918:DXE720923 EHA720918:EHA720923 EQW720918:EQW720923 FAS720918:FAS720923 FKO720918:FKO720923 FUK720918:FUK720923 GEG720918:GEG720923 GOC720918:GOC720923 GXY720918:GXY720923 HHU720918:HHU720923 HRQ720918:HRQ720923 IBM720918:IBM720923 ILI720918:ILI720923 IVE720918:IVE720923 JFA720918:JFA720923 JOW720918:JOW720923 JYS720918:JYS720923 KIO720918:KIO720923 KSK720918:KSK720923 LCG720918:LCG720923 LMC720918:LMC720923 LVY720918:LVY720923 MFU720918:MFU720923 MPQ720918:MPQ720923 MZM720918:MZM720923 NJI720918:NJI720923 NTE720918:NTE720923 ODA720918:ODA720923 OMW720918:OMW720923 OWS720918:OWS720923 PGO720918:PGO720923 PQK720918:PQK720923 QAG720918:QAG720923 QKC720918:QKC720923 QTY720918:QTY720923 RDU720918:RDU720923 RNQ720918:RNQ720923 RXM720918:RXM720923 SHI720918:SHI720923 SRE720918:SRE720923 TBA720918:TBA720923 TKW720918:TKW720923 TUS720918:TUS720923 UEO720918:UEO720923 UOK720918:UOK720923 UYG720918:UYG720923 VIC720918:VIC720923 VRY720918:VRY720923 WBU720918:WBU720923 WLQ720918:WLQ720923 WVM720918:WVM720923 E786454:E786459 JA786454:JA786459 SW786454:SW786459 ACS786454:ACS786459 AMO786454:AMO786459 AWK786454:AWK786459 BGG786454:BGG786459 BQC786454:BQC786459 BZY786454:BZY786459 CJU786454:CJU786459 CTQ786454:CTQ786459 DDM786454:DDM786459 DNI786454:DNI786459 DXE786454:DXE786459 EHA786454:EHA786459 EQW786454:EQW786459 FAS786454:FAS786459 FKO786454:FKO786459 FUK786454:FUK786459 GEG786454:GEG786459 GOC786454:GOC786459 GXY786454:GXY786459 HHU786454:HHU786459 HRQ786454:HRQ786459 IBM786454:IBM786459 ILI786454:ILI786459 IVE786454:IVE786459 JFA786454:JFA786459 JOW786454:JOW786459 JYS786454:JYS786459 KIO786454:KIO786459 KSK786454:KSK786459 LCG786454:LCG786459 LMC786454:LMC786459 LVY786454:LVY786459 MFU786454:MFU786459 MPQ786454:MPQ786459 MZM786454:MZM786459 NJI786454:NJI786459 NTE786454:NTE786459 ODA786454:ODA786459 OMW786454:OMW786459 OWS786454:OWS786459 PGO786454:PGO786459 PQK786454:PQK786459 QAG786454:QAG786459 QKC786454:QKC786459 QTY786454:QTY786459 RDU786454:RDU786459 RNQ786454:RNQ786459 RXM786454:RXM786459 SHI786454:SHI786459 SRE786454:SRE786459 TBA786454:TBA786459 TKW786454:TKW786459 TUS786454:TUS786459 UEO786454:UEO786459 UOK786454:UOK786459 UYG786454:UYG786459 VIC786454:VIC786459 VRY786454:VRY786459 WBU786454:WBU786459 WLQ786454:WLQ786459 WVM786454:WVM786459 E851990:E851995 JA851990:JA851995 SW851990:SW851995 ACS851990:ACS851995 AMO851990:AMO851995 AWK851990:AWK851995 BGG851990:BGG851995 BQC851990:BQC851995 BZY851990:BZY851995 CJU851990:CJU851995 CTQ851990:CTQ851995 DDM851990:DDM851995 DNI851990:DNI851995 DXE851990:DXE851995 EHA851990:EHA851995 EQW851990:EQW851995 FAS851990:FAS851995 FKO851990:FKO851995 FUK851990:FUK851995 GEG851990:GEG851995 GOC851990:GOC851995 GXY851990:GXY851995 HHU851990:HHU851995 HRQ851990:HRQ851995 IBM851990:IBM851995 ILI851990:ILI851995 IVE851990:IVE851995 JFA851990:JFA851995 JOW851990:JOW851995 JYS851990:JYS851995 KIO851990:KIO851995 KSK851990:KSK851995 LCG851990:LCG851995 LMC851990:LMC851995 LVY851990:LVY851995 MFU851990:MFU851995 MPQ851990:MPQ851995 MZM851990:MZM851995 NJI851990:NJI851995 NTE851990:NTE851995 ODA851990:ODA851995 OMW851990:OMW851995 OWS851990:OWS851995 PGO851990:PGO851995 PQK851990:PQK851995 QAG851990:QAG851995 QKC851990:QKC851995 QTY851990:QTY851995 RDU851990:RDU851995 RNQ851990:RNQ851995 RXM851990:RXM851995 SHI851990:SHI851995 SRE851990:SRE851995 TBA851990:TBA851995 TKW851990:TKW851995 TUS851990:TUS851995 UEO851990:UEO851995 UOK851990:UOK851995 UYG851990:UYG851995 VIC851990:VIC851995 VRY851990:VRY851995 WBU851990:WBU851995 WLQ851990:WLQ851995 WVM851990:WVM851995 E917526:E917531 JA917526:JA917531 SW917526:SW917531 ACS917526:ACS917531 AMO917526:AMO917531 AWK917526:AWK917531 BGG917526:BGG917531 BQC917526:BQC917531 BZY917526:BZY917531 CJU917526:CJU917531 CTQ917526:CTQ917531 DDM917526:DDM917531 DNI917526:DNI917531 DXE917526:DXE917531 EHA917526:EHA917531 EQW917526:EQW917531 FAS917526:FAS917531 FKO917526:FKO917531 FUK917526:FUK917531 GEG917526:GEG917531 GOC917526:GOC917531 GXY917526:GXY917531 HHU917526:HHU917531 HRQ917526:HRQ917531 IBM917526:IBM917531 ILI917526:ILI917531 IVE917526:IVE917531 JFA917526:JFA917531 JOW917526:JOW917531 JYS917526:JYS917531 KIO917526:KIO917531 KSK917526:KSK917531 LCG917526:LCG917531 LMC917526:LMC917531 LVY917526:LVY917531 MFU917526:MFU917531 MPQ917526:MPQ917531 MZM917526:MZM917531 NJI917526:NJI917531 NTE917526:NTE917531 ODA917526:ODA917531 OMW917526:OMW917531 OWS917526:OWS917531 PGO917526:PGO917531 PQK917526:PQK917531 QAG917526:QAG917531 QKC917526:QKC917531 QTY917526:QTY917531 RDU917526:RDU917531 RNQ917526:RNQ917531 RXM917526:RXM917531 SHI917526:SHI917531 SRE917526:SRE917531 TBA917526:TBA917531 TKW917526:TKW917531 TUS917526:TUS917531 UEO917526:UEO917531 UOK917526:UOK917531 UYG917526:UYG917531 VIC917526:VIC917531 VRY917526:VRY917531 WBU917526:WBU917531 WLQ917526:WLQ917531 WVM917526:WVM917531 E983062:E983067 JA983062:JA983067 SW983062:SW983067 ACS983062:ACS983067 AMO983062:AMO983067 AWK983062:AWK983067 BGG983062:BGG983067 BQC983062:BQC983067 BZY983062:BZY983067 CJU983062:CJU983067 CTQ983062:CTQ983067 DDM983062:DDM983067 DNI983062:DNI983067 DXE983062:DXE983067 EHA983062:EHA983067 EQW983062:EQW983067 FAS983062:FAS983067 FKO983062:FKO983067 FUK983062:FUK983067 GEG983062:GEG983067 GOC983062:GOC983067 GXY983062:GXY983067 HHU983062:HHU983067 HRQ983062:HRQ983067 IBM983062:IBM983067 ILI983062:ILI983067 IVE983062:IVE983067 JFA983062:JFA983067 JOW983062:JOW983067 JYS983062:JYS983067 KIO983062:KIO983067 KSK983062:KSK983067 LCG983062:LCG983067 LMC983062:LMC983067 LVY983062:LVY983067 MFU983062:MFU983067 MPQ983062:MPQ983067 MZM983062:MZM983067 NJI983062:NJI983067 NTE983062:NTE983067 ODA983062:ODA983067 OMW983062:OMW983067 OWS983062:OWS983067 PGO983062:PGO983067 PQK983062:PQK983067 QAG983062:QAG983067 QKC983062:QKC983067 QTY983062:QTY983067 RDU983062:RDU983067 RNQ983062:RNQ983067 RXM983062:RXM983067 SHI983062:SHI983067 SRE983062:SRE983067 TBA983062:TBA983067 TKW983062:TKW983067 TUS983062:TUS983067 UEO983062:UEO983067 UOK983062:UOK983067 UYG983062:UYG983067 VIC983062:VIC983067 VRY983062:VRY983067 WBU983062:WBU983067 WLQ983062:WLQ983067 WVM983062:WVM983067" xr:uid="{8B2668ED-477E-496A-BF20-44DEA947911B}">
      <formula1>$E$51:$E$53</formula1>
    </dataValidation>
  </dataValidations>
  <printOptions horizontalCentered="1" verticalCentered="1"/>
  <pageMargins left="0" right="0" top="0" bottom="0" header="0.31496062992125984" footer="0.31496062992125984"/>
  <pageSetup paperSize="9" scale="98"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10F4-9CE2-44D0-9635-6DD577ED2CBB}">
  <sheetPr>
    <pageSetUpPr fitToPage="1"/>
  </sheetPr>
  <dimension ref="B1:Y62"/>
  <sheetViews>
    <sheetView showGridLines="0" view="pageBreakPreview" topLeftCell="A10" zoomScale="80" zoomScaleNormal="60" zoomScaleSheetLayoutView="80" workbookViewId="0">
      <selection activeCell="B1" sqref="B1:Y50"/>
    </sheetView>
  </sheetViews>
  <sheetFormatPr defaultRowHeight="25.5" customHeight="1"/>
  <cols>
    <col min="1" max="1" width="9" style="53"/>
    <col min="2" max="2" width="1.625" style="56" customWidth="1"/>
    <col min="3" max="3" width="18.625" style="53" customWidth="1"/>
    <col min="4" max="9" width="11.625" style="53" customWidth="1"/>
    <col min="10" max="10" width="12.625" style="53" customWidth="1"/>
    <col min="11" max="11" width="1.625" style="53" customWidth="1"/>
    <col min="12" max="12" width="12.625" style="53" customWidth="1"/>
    <col min="13" max="13" width="10.375" style="53" customWidth="1"/>
    <col min="14" max="14" width="0.75" style="53" customWidth="1"/>
    <col min="15" max="15" width="11.375" style="53" customWidth="1"/>
    <col min="16" max="16" width="11.625" style="56" customWidth="1"/>
    <col min="17" max="17" width="1.625" style="53" customWidth="1"/>
    <col min="18" max="18" width="11.375" style="53" customWidth="1"/>
    <col min="19" max="19" width="10.875" style="53" customWidth="1"/>
    <col min="20" max="20" width="1.625" style="53" customWidth="1"/>
    <col min="21" max="21" width="12" style="53" customWidth="1"/>
    <col min="22" max="22" width="10.125" style="56" bestFit="1" customWidth="1"/>
    <col min="23" max="23" width="1.5" style="53" customWidth="1"/>
    <col min="24" max="257" width="9" style="53"/>
    <col min="258" max="258" width="1.625" style="53" customWidth="1"/>
    <col min="259" max="259" width="18.625" style="53" customWidth="1"/>
    <col min="260" max="265" width="11.625" style="53" customWidth="1"/>
    <col min="266" max="266" width="12.625" style="53" customWidth="1"/>
    <col min="267" max="267" width="1.625" style="53" customWidth="1"/>
    <col min="268" max="268" width="12.625" style="53" customWidth="1"/>
    <col min="269" max="269" width="10.375" style="53" customWidth="1"/>
    <col min="270" max="270" width="0.75" style="53" customWidth="1"/>
    <col min="271" max="271" width="11.375" style="53" customWidth="1"/>
    <col min="272" max="272" width="11.625" style="53" customWidth="1"/>
    <col min="273" max="273" width="1.625" style="53" customWidth="1"/>
    <col min="274" max="274" width="11.375" style="53" customWidth="1"/>
    <col min="275" max="275" width="10.875" style="53" customWidth="1"/>
    <col min="276" max="276" width="1.625" style="53" customWidth="1"/>
    <col min="277" max="277" width="12" style="53" customWidth="1"/>
    <col min="278" max="278" width="10.125" style="53" bestFit="1" customWidth="1"/>
    <col min="279" max="513" width="9" style="53"/>
    <col min="514" max="514" width="1.625" style="53" customWidth="1"/>
    <col min="515" max="515" width="18.625" style="53" customWidth="1"/>
    <col min="516" max="521" width="11.625" style="53" customWidth="1"/>
    <col min="522" max="522" width="12.625" style="53" customWidth="1"/>
    <col min="523" max="523" width="1.625" style="53" customWidth="1"/>
    <col min="524" max="524" width="12.625" style="53" customWidth="1"/>
    <col min="525" max="525" width="10.375" style="53" customWidth="1"/>
    <col min="526" max="526" width="0.75" style="53" customWidth="1"/>
    <col min="527" max="527" width="11.375" style="53" customWidth="1"/>
    <col min="528" max="528" width="11.625" style="53" customWidth="1"/>
    <col min="529" max="529" width="1.625" style="53" customWidth="1"/>
    <col min="530" max="530" width="11.375" style="53" customWidth="1"/>
    <col min="531" max="531" width="10.875" style="53" customWidth="1"/>
    <col min="532" max="532" width="1.625" style="53" customWidth="1"/>
    <col min="533" max="533" width="12" style="53" customWidth="1"/>
    <col min="534" max="534" width="10.125" style="53" bestFit="1" customWidth="1"/>
    <col min="535" max="769" width="9" style="53"/>
    <col min="770" max="770" width="1.625" style="53" customWidth="1"/>
    <col min="771" max="771" width="18.625" style="53" customWidth="1"/>
    <col min="772" max="777" width="11.625" style="53" customWidth="1"/>
    <col min="778" max="778" width="12.625" style="53" customWidth="1"/>
    <col min="779" max="779" width="1.625" style="53" customWidth="1"/>
    <col min="780" max="780" width="12.625" style="53" customWidth="1"/>
    <col min="781" max="781" width="10.375" style="53" customWidth="1"/>
    <col min="782" max="782" width="0.75" style="53" customWidth="1"/>
    <col min="783" max="783" width="11.375" style="53" customWidth="1"/>
    <col min="784" max="784" width="11.625" style="53" customWidth="1"/>
    <col min="785" max="785" width="1.625" style="53" customWidth="1"/>
    <col min="786" max="786" width="11.375" style="53" customWidth="1"/>
    <col min="787" max="787" width="10.875" style="53" customWidth="1"/>
    <col min="788" max="788" width="1.625" style="53" customWidth="1"/>
    <col min="789" max="789" width="12" style="53" customWidth="1"/>
    <col min="790" max="790" width="10.125" style="53" bestFit="1" customWidth="1"/>
    <col min="791" max="1025" width="9" style="53"/>
    <col min="1026" max="1026" width="1.625" style="53" customWidth="1"/>
    <col min="1027" max="1027" width="18.625" style="53" customWidth="1"/>
    <col min="1028" max="1033" width="11.625" style="53" customWidth="1"/>
    <col min="1034" max="1034" width="12.625" style="53" customWidth="1"/>
    <col min="1035" max="1035" width="1.625" style="53" customWidth="1"/>
    <col min="1036" max="1036" width="12.625" style="53" customWidth="1"/>
    <col min="1037" max="1037" width="10.375" style="53" customWidth="1"/>
    <col min="1038" max="1038" width="0.75" style="53" customWidth="1"/>
    <col min="1039" max="1039" width="11.375" style="53" customWidth="1"/>
    <col min="1040" max="1040" width="11.625" style="53" customWidth="1"/>
    <col min="1041" max="1041" width="1.625" style="53" customWidth="1"/>
    <col min="1042" max="1042" width="11.375" style="53" customWidth="1"/>
    <col min="1043" max="1043" width="10.875" style="53" customWidth="1"/>
    <col min="1044" max="1044" width="1.625" style="53" customWidth="1"/>
    <col min="1045" max="1045" width="12" style="53" customWidth="1"/>
    <col min="1046" max="1046" width="10.125" style="53" bestFit="1" customWidth="1"/>
    <col min="1047" max="1281" width="9" style="53"/>
    <col min="1282" max="1282" width="1.625" style="53" customWidth="1"/>
    <col min="1283" max="1283" width="18.625" style="53" customWidth="1"/>
    <col min="1284" max="1289" width="11.625" style="53" customWidth="1"/>
    <col min="1290" max="1290" width="12.625" style="53" customWidth="1"/>
    <col min="1291" max="1291" width="1.625" style="53" customWidth="1"/>
    <col min="1292" max="1292" width="12.625" style="53" customWidth="1"/>
    <col min="1293" max="1293" width="10.375" style="53" customWidth="1"/>
    <col min="1294" max="1294" width="0.75" style="53" customWidth="1"/>
    <col min="1295" max="1295" width="11.375" style="53" customWidth="1"/>
    <col min="1296" max="1296" width="11.625" style="53" customWidth="1"/>
    <col min="1297" max="1297" width="1.625" style="53" customWidth="1"/>
    <col min="1298" max="1298" width="11.375" style="53" customWidth="1"/>
    <col min="1299" max="1299" width="10.875" style="53" customWidth="1"/>
    <col min="1300" max="1300" width="1.625" style="53" customWidth="1"/>
    <col min="1301" max="1301" width="12" style="53" customWidth="1"/>
    <col min="1302" max="1302" width="10.125" style="53" bestFit="1" customWidth="1"/>
    <col min="1303" max="1537" width="9" style="53"/>
    <col min="1538" max="1538" width="1.625" style="53" customWidth="1"/>
    <col min="1539" max="1539" width="18.625" style="53" customWidth="1"/>
    <col min="1540" max="1545" width="11.625" style="53" customWidth="1"/>
    <col min="1546" max="1546" width="12.625" style="53" customWidth="1"/>
    <col min="1547" max="1547" width="1.625" style="53" customWidth="1"/>
    <col min="1548" max="1548" width="12.625" style="53" customWidth="1"/>
    <col min="1549" max="1549" width="10.375" style="53" customWidth="1"/>
    <col min="1550" max="1550" width="0.75" style="53" customWidth="1"/>
    <col min="1551" max="1551" width="11.375" style="53" customWidth="1"/>
    <col min="1552" max="1552" width="11.625" style="53" customWidth="1"/>
    <col min="1553" max="1553" width="1.625" style="53" customWidth="1"/>
    <col min="1554" max="1554" width="11.375" style="53" customWidth="1"/>
    <col min="1555" max="1555" width="10.875" style="53" customWidth="1"/>
    <col min="1556" max="1556" width="1.625" style="53" customWidth="1"/>
    <col min="1557" max="1557" width="12" style="53" customWidth="1"/>
    <col min="1558" max="1558" width="10.125" style="53" bestFit="1" customWidth="1"/>
    <col min="1559" max="1793" width="9" style="53"/>
    <col min="1794" max="1794" width="1.625" style="53" customWidth="1"/>
    <col min="1795" max="1795" width="18.625" style="53" customWidth="1"/>
    <col min="1796" max="1801" width="11.625" style="53" customWidth="1"/>
    <col min="1802" max="1802" width="12.625" style="53" customWidth="1"/>
    <col min="1803" max="1803" width="1.625" style="53" customWidth="1"/>
    <col min="1804" max="1804" width="12.625" style="53" customWidth="1"/>
    <col min="1805" max="1805" width="10.375" style="53" customWidth="1"/>
    <col min="1806" max="1806" width="0.75" style="53" customWidth="1"/>
    <col min="1807" max="1807" width="11.375" style="53" customWidth="1"/>
    <col min="1808" max="1808" width="11.625" style="53" customWidth="1"/>
    <col min="1809" max="1809" width="1.625" style="53" customWidth="1"/>
    <col min="1810" max="1810" width="11.375" style="53" customWidth="1"/>
    <col min="1811" max="1811" width="10.875" style="53" customWidth="1"/>
    <col min="1812" max="1812" width="1.625" style="53" customWidth="1"/>
    <col min="1813" max="1813" width="12" style="53" customWidth="1"/>
    <col min="1814" max="1814" width="10.125" style="53" bestFit="1" customWidth="1"/>
    <col min="1815" max="2049" width="9" style="53"/>
    <col min="2050" max="2050" width="1.625" style="53" customWidth="1"/>
    <col min="2051" max="2051" width="18.625" style="53" customWidth="1"/>
    <col min="2052" max="2057" width="11.625" style="53" customWidth="1"/>
    <col min="2058" max="2058" width="12.625" style="53" customWidth="1"/>
    <col min="2059" max="2059" width="1.625" style="53" customWidth="1"/>
    <col min="2060" max="2060" width="12.625" style="53" customWidth="1"/>
    <col min="2061" max="2061" width="10.375" style="53" customWidth="1"/>
    <col min="2062" max="2062" width="0.75" style="53" customWidth="1"/>
    <col min="2063" max="2063" width="11.375" style="53" customWidth="1"/>
    <col min="2064" max="2064" width="11.625" style="53" customWidth="1"/>
    <col min="2065" max="2065" width="1.625" style="53" customWidth="1"/>
    <col min="2066" max="2066" width="11.375" style="53" customWidth="1"/>
    <col min="2067" max="2067" width="10.875" style="53" customWidth="1"/>
    <col min="2068" max="2068" width="1.625" style="53" customWidth="1"/>
    <col min="2069" max="2069" width="12" style="53" customWidth="1"/>
    <col min="2070" max="2070" width="10.125" style="53" bestFit="1" customWidth="1"/>
    <col min="2071" max="2305" width="9" style="53"/>
    <col min="2306" max="2306" width="1.625" style="53" customWidth="1"/>
    <col min="2307" max="2307" width="18.625" style="53" customWidth="1"/>
    <col min="2308" max="2313" width="11.625" style="53" customWidth="1"/>
    <col min="2314" max="2314" width="12.625" style="53" customWidth="1"/>
    <col min="2315" max="2315" width="1.625" style="53" customWidth="1"/>
    <col min="2316" max="2316" width="12.625" style="53" customWidth="1"/>
    <col min="2317" max="2317" width="10.375" style="53" customWidth="1"/>
    <col min="2318" max="2318" width="0.75" style="53" customWidth="1"/>
    <col min="2319" max="2319" width="11.375" style="53" customWidth="1"/>
    <col min="2320" max="2320" width="11.625" style="53" customWidth="1"/>
    <col min="2321" max="2321" width="1.625" style="53" customWidth="1"/>
    <col min="2322" max="2322" width="11.375" style="53" customWidth="1"/>
    <col min="2323" max="2323" width="10.875" style="53" customWidth="1"/>
    <col min="2324" max="2324" width="1.625" style="53" customWidth="1"/>
    <col min="2325" max="2325" width="12" style="53" customWidth="1"/>
    <col min="2326" max="2326" width="10.125" style="53" bestFit="1" customWidth="1"/>
    <col min="2327" max="2561" width="9" style="53"/>
    <col min="2562" max="2562" width="1.625" style="53" customWidth="1"/>
    <col min="2563" max="2563" width="18.625" style="53" customWidth="1"/>
    <col min="2564" max="2569" width="11.625" style="53" customWidth="1"/>
    <col min="2570" max="2570" width="12.625" style="53" customWidth="1"/>
    <col min="2571" max="2571" width="1.625" style="53" customWidth="1"/>
    <col min="2572" max="2572" width="12.625" style="53" customWidth="1"/>
    <col min="2573" max="2573" width="10.375" style="53" customWidth="1"/>
    <col min="2574" max="2574" width="0.75" style="53" customWidth="1"/>
    <col min="2575" max="2575" width="11.375" style="53" customWidth="1"/>
    <col min="2576" max="2576" width="11.625" style="53" customWidth="1"/>
    <col min="2577" max="2577" width="1.625" style="53" customWidth="1"/>
    <col min="2578" max="2578" width="11.375" style="53" customWidth="1"/>
    <col min="2579" max="2579" width="10.875" style="53" customWidth="1"/>
    <col min="2580" max="2580" width="1.625" style="53" customWidth="1"/>
    <col min="2581" max="2581" width="12" style="53" customWidth="1"/>
    <col min="2582" max="2582" width="10.125" style="53" bestFit="1" customWidth="1"/>
    <col min="2583" max="2817" width="9" style="53"/>
    <col min="2818" max="2818" width="1.625" style="53" customWidth="1"/>
    <col min="2819" max="2819" width="18.625" style="53" customWidth="1"/>
    <col min="2820" max="2825" width="11.625" style="53" customWidth="1"/>
    <col min="2826" max="2826" width="12.625" style="53" customWidth="1"/>
    <col min="2827" max="2827" width="1.625" style="53" customWidth="1"/>
    <col min="2828" max="2828" width="12.625" style="53" customWidth="1"/>
    <col min="2829" max="2829" width="10.375" style="53" customWidth="1"/>
    <col min="2830" max="2830" width="0.75" style="53" customWidth="1"/>
    <col min="2831" max="2831" width="11.375" style="53" customWidth="1"/>
    <col min="2832" max="2832" width="11.625" style="53" customWidth="1"/>
    <col min="2833" max="2833" width="1.625" style="53" customWidth="1"/>
    <col min="2834" max="2834" width="11.375" style="53" customWidth="1"/>
    <col min="2835" max="2835" width="10.875" style="53" customWidth="1"/>
    <col min="2836" max="2836" width="1.625" style="53" customWidth="1"/>
    <col min="2837" max="2837" width="12" style="53" customWidth="1"/>
    <col min="2838" max="2838" width="10.125" style="53" bestFit="1" customWidth="1"/>
    <col min="2839" max="3073" width="9" style="53"/>
    <col min="3074" max="3074" width="1.625" style="53" customWidth="1"/>
    <col min="3075" max="3075" width="18.625" style="53" customWidth="1"/>
    <col min="3076" max="3081" width="11.625" style="53" customWidth="1"/>
    <col min="3082" max="3082" width="12.625" style="53" customWidth="1"/>
    <col min="3083" max="3083" width="1.625" style="53" customWidth="1"/>
    <col min="3084" max="3084" width="12.625" style="53" customWidth="1"/>
    <col min="3085" max="3085" width="10.375" style="53" customWidth="1"/>
    <col min="3086" max="3086" width="0.75" style="53" customWidth="1"/>
    <col min="3087" max="3087" width="11.375" style="53" customWidth="1"/>
    <col min="3088" max="3088" width="11.625" style="53" customWidth="1"/>
    <col min="3089" max="3089" width="1.625" style="53" customWidth="1"/>
    <col min="3090" max="3090" width="11.375" style="53" customWidth="1"/>
    <col min="3091" max="3091" width="10.875" style="53" customWidth="1"/>
    <col min="3092" max="3092" width="1.625" style="53" customWidth="1"/>
    <col min="3093" max="3093" width="12" style="53" customWidth="1"/>
    <col min="3094" max="3094" width="10.125" style="53" bestFit="1" customWidth="1"/>
    <col min="3095" max="3329" width="9" style="53"/>
    <col min="3330" max="3330" width="1.625" style="53" customWidth="1"/>
    <col min="3331" max="3331" width="18.625" style="53" customWidth="1"/>
    <col min="3332" max="3337" width="11.625" style="53" customWidth="1"/>
    <col min="3338" max="3338" width="12.625" style="53" customWidth="1"/>
    <col min="3339" max="3339" width="1.625" style="53" customWidth="1"/>
    <col min="3340" max="3340" width="12.625" style="53" customWidth="1"/>
    <col min="3341" max="3341" width="10.375" style="53" customWidth="1"/>
    <col min="3342" max="3342" width="0.75" style="53" customWidth="1"/>
    <col min="3343" max="3343" width="11.375" style="53" customWidth="1"/>
    <col min="3344" max="3344" width="11.625" style="53" customWidth="1"/>
    <col min="3345" max="3345" width="1.625" style="53" customWidth="1"/>
    <col min="3346" max="3346" width="11.375" style="53" customWidth="1"/>
    <col min="3347" max="3347" width="10.875" style="53" customWidth="1"/>
    <col min="3348" max="3348" width="1.625" style="53" customWidth="1"/>
    <col min="3349" max="3349" width="12" style="53" customWidth="1"/>
    <col min="3350" max="3350" width="10.125" style="53" bestFit="1" customWidth="1"/>
    <col min="3351" max="3585" width="9" style="53"/>
    <col min="3586" max="3586" width="1.625" style="53" customWidth="1"/>
    <col min="3587" max="3587" width="18.625" style="53" customWidth="1"/>
    <col min="3588" max="3593" width="11.625" style="53" customWidth="1"/>
    <col min="3594" max="3594" width="12.625" style="53" customWidth="1"/>
    <col min="3595" max="3595" width="1.625" style="53" customWidth="1"/>
    <col min="3596" max="3596" width="12.625" style="53" customWidth="1"/>
    <col min="3597" max="3597" width="10.375" style="53" customWidth="1"/>
    <col min="3598" max="3598" width="0.75" style="53" customWidth="1"/>
    <col min="3599" max="3599" width="11.375" style="53" customWidth="1"/>
    <col min="3600" max="3600" width="11.625" style="53" customWidth="1"/>
    <col min="3601" max="3601" width="1.625" style="53" customWidth="1"/>
    <col min="3602" max="3602" width="11.375" style="53" customWidth="1"/>
    <col min="3603" max="3603" width="10.875" style="53" customWidth="1"/>
    <col min="3604" max="3604" width="1.625" style="53" customWidth="1"/>
    <col min="3605" max="3605" width="12" style="53" customWidth="1"/>
    <col min="3606" max="3606" width="10.125" style="53" bestFit="1" customWidth="1"/>
    <col min="3607" max="3841" width="9" style="53"/>
    <col min="3842" max="3842" width="1.625" style="53" customWidth="1"/>
    <col min="3843" max="3843" width="18.625" style="53" customWidth="1"/>
    <col min="3844" max="3849" width="11.625" style="53" customWidth="1"/>
    <col min="3850" max="3850" width="12.625" style="53" customWidth="1"/>
    <col min="3851" max="3851" width="1.625" style="53" customWidth="1"/>
    <col min="3852" max="3852" width="12.625" style="53" customWidth="1"/>
    <col min="3853" max="3853" width="10.375" style="53" customWidth="1"/>
    <col min="3854" max="3854" width="0.75" style="53" customWidth="1"/>
    <col min="3855" max="3855" width="11.375" style="53" customWidth="1"/>
    <col min="3856" max="3856" width="11.625" style="53" customWidth="1"/>
    <col min="3857" max="3857" width="1.625" style="53" customWidth="1"/>
    <col min="3858" max="3858" width="11.375" style="53" customWidth="1"/>
    <col min="3859" max="3859" width="10.875" style="53" customWidth="1"/>
    <col min="3860" max="3860" width="1.625" style="53" customWidth="1"/>
    <col min="3861" max="3861" width="12" style="53" customWidth="1"/>
    <col min="3862" max="3862" width="10.125" style="53" bestFit="1" customWidth="1"/>
    <col min="3863" max="4097" width="9" style="53"/>
    <col min="4098" max="4098" width="1.625" style="53" customWidth="1"/>
    <col min="4099" max="4099" width="18.625" style="53" customWidth="1"/>
    <col min="4100" max="4105" width="11.625" style="53" customWidth="1"/>
    <col min="4106" max="4106" width="12.625" style="53" customWidth="1"/>
    <col min="4107" max="4107" width="1.625" style="53" customWidth="1"/>
    <col min="4108" max="4108" width="12.625" style="53" customWidth="1"/>
    <col min="4109" max="4109" width="10.375" style="53" customWidth="1"/>
    <col min="4110" max="4110" width="0.75" style="53" customWidth="1"/>
    <col min="4111" max="4111" width="11.375" style="53" customWidth="1"/>
    <col min="4112" max="4112" width="11.625" style="53" customWidth="1"/>
    <col min="4113" max="4113" width="1.625" style="53" customWidth="1"/>
    <col min="4114" max="4114" width="11.375" style="53" customWidth="1"/>
    <col min="4115" max="4115" width="10.875" style="53" customWidth="1"/>
    <col min="4116" max="4116" width="1.625" style="53" customWidth="1"/>
    <col min="4117" max="4117" width="12" style="53" customWidth="1"/>
    <col min="4118" max="4118" width="10.125" style="53" bestFit="1" customWidth="1"/>
    <col min="4119" max="4353" width="9" style="53"/>
    <col min="4354" max="4354" width="1.625" style="53" customWidth="1"/>
    <col min="4355" max="4355" width="18.625" style="53" customWidth="1"/>
    <col min="4356" max="4361" width="11.625" style="53" customWidth="1"/>
    <col min="4362" max="4362" width="12.625" style="53" customWidth="1"/>
    <col min="4363" max="4363" width="1.625" style="53" customWidth="1"/>
    <col min="4364" max="4364" width="12.625" style="53" customWidth="1"/>
    <col min="4365" max="4365" width="10.375" style="53" customWidth="1"/>
    <col min="4366" max="4366" width="0.75" style="53" customWidth="1"/>
    <col min="4367" max="4367" width="11.375" style="53" customWidth="1"/>
    <col min="4368" max="4368" width="11.625" style="53" customWidth="1"/>
    <col min="4369" max="4369" width="1.625" style="53" customWidth="1"/>
    <col min="4370" max="4370" width="11.375" style="53" customWidth="1"/>
    <col min="4371" max="4371" width="10.875" style="53" customWidth="1"/>
    <col min="4372" max="4372" width="1.625" style="53" customWidth="1"/>
    <col min="4373" max="4373" width="12" style="53" customWidth="1"/>
    <col min="4374" max="4374" width="10.125" style="53" bestFit="1" customWidth="1"/>
    <col min="4375" max="4609" width="9" style="53"/>
    <col min="4610" max="4610" width="1.625" style="53" customWidth="1"/>
    <col min="4611" max="4611" width="18.625" style="53" customWidth="1"/>
    <col min="4612" max="4617" width="11.625" style="53" customWidth="1"/>
    <col min="4618" max="4618" width="12.625" style="53" customWidth="1"/>
    <col min="4619" max="4619" width="1.625" style="53" customWidth="1"/>
    <col min="4620" max="4620" width="12.625" style="53" customWidth="1"/>
    <col min="4621" max="4621" width="10.375" style="53" customWidth="1"/>
    <col min="4622" max="4622" width="0.75" style="53" customWidth="1"/>
    <col min="4623" max="4623" width="11.375" style="53" customWidth="1"/>
    <col min="4624" max="4624" width="11.625" style="53" customWidth="1"/>
    <col min="4625" max="4625" width="1.625" style="53" customWidth="1"/>
    <col min="4626" max="4626" width="11.375" style="53" customWidth="1"/>
    <col min="4627" max="4627" width="10.875" style="53" customWidth="1"/>
    <col min="4628" max="4628" width="1.625" style="53" customWidth="1"/>
    <col min="4629" max="4629" width="12" style="53" customWidth="1"/>
    <col min="4630" max="4630" width="10.125" style="53" bestFit="1" customWidth="1"/>
    <col min="4631" max="4865" width="9" style="53"/>
    <col min="4866" max="4866" width="1.625" style="53" customWidth="1"/>
    <col min="4867" max="4867" width="18.625" style="53" customWidth="1"/>
    <col min="4868" max="4873" width="11.625" style="53" customWidth="1"/>
    <col min="4874" max="4874" width="12.625" style="53" customWidth="1"/>
    <col min="4875" max="4875" width="1.625" style="53" customWidth="1"/>
    <col min="4876" max="4876" width="12.625" style="53" customWidth="1"/>
    <col min="4877" max="4877" width="10.375" style="53" customWidth="1"/>
    <col min="4878" max="4878" width="0.75" style="53" customWidth="1"/>
    <col min="4879" max="4879" width="11.375" style="53" customWidth="1"/>
    <col min="4880" max="4880" width="11.625" style="53" customWidth="1"/>
    <col min="4881" max="4881" width="1.625" style="53" customWidth="1"/>
    <col min="4882" max="4882" width="11.375" style="53" customWidth="1"/>
    <col min="4883" max="4883" width="10.875" style="53" customWidth="1"/>
    <col min="4884" max="4884" width="1.625" style="53" customWidth="1"/>
    <col min="4885" max="4885" width="12" style="53" customWidth="1"/>
    <col min="4886" max="4886" width="10.125" style="53" bestFit="1" customWidth="1"/>
    <col min="4887" max="5121" width="9" style="53"/>
    <col min="5122" max="5122" width="1.625" style="53" customWidth="1"/>
    <col min="5123" max="5123" width="18.625" style="53" customWidth="1"/>
    <col min="5124" max="5129" width="11.625" style="53" customWidth="1"/>
    <col min="5130" max="5130" width="12.625" style="53" customWidth="1"/>
    <col min="5131" max="5131" width="1.625" style="53" customWidth="1"/>
    <col min="5132" max="5132" width="12.625" style="53" customWidth="1"/>
    <col min="5133" max="5133" width="10.375" style="53" customWidth="1"/>
    <col min="5134" max="5134" width="0.75" style="53" customWidth="1"/>
    <col min="5135" max="5135" width="11.375" style="53" customWidth="1"/>
    <col min="5136" max="5136" width="11.625" style="53" customWidth="1"/>
    <col min="5137" max="5137" width="1.625" style="53" customWidth="1"/>
    <col min="5138" max="5138" width="11.375" style="53" customWidth="1"/>
    <col min="5139" max="5139" width="10.875" style="53" customWidth="1"/>
    <col min="5140" max="5140" width="1.625" style="53" customWidth="1"/>
    <col min="5141" max="5141" width="12" style="53" customWidth="1"/>
    <col min="5142" max="5142" width="10.125" style="53" bestFit="1" customWidth="1"/>
    <col min="5143" max="5377" width="9" style="53"/>
    <col min="5378" max="5378" width="1.625" style="53" customWidth="1"/>
    <col min="5379" max="5379" width="18.625" style="53" customWidth="1"/>
    <col min="5380" max="5385" width="11.625" style="53" customWidth="1"/>
    <col min="5386" max="5386" width="12.625" style="53" customWidth="1"/>
    <col min="5387" max="5387" width="1.625" style="53" customWidth="1"/>
    <col min="5388" max="5388" width="12.625" style="53" customWidth="1"/>
    <col min="5389" max="5389" width="10.375" style="53" customWidth="1"/>
    <col min="5390" max="5390" width="0.75" style="53" customWidth="1"/>
    <col min="5391" max="5391" width="11.375" style="53" customWidth="1"/>
    <col min="5392" max="5392" width="11.625" style="53" customWidth="1"/>
    <col min="5393" max="5393" width="1.625" style="53" customWidth="1"/>
    <col min="5394" max="5394" width="11.375" style="53" customWidth="1"/>
    <col min="5395" max="5395" width="10.875" style="53" customWidth="1"/>
    <col min="5396" max="5396" width="1.625" style="53" customWidth="1"/>
    <col min="5397" max="5397" width="12" style="53" customWidth="1"/>
    <col min="5398" max="5398" width="10.125" style="53" bestFit="1" customWidth="1"/>
    <col min="5399" max="5633" width="9" style="53"/>
    <col min="5634" max="5634" width="1.625" style="53" customWidth="1"/>
    <col min="5635" max="5635" width="18.625" style="53" customWidth="1"/>
    <col min="5636" max="5641" width="11.625" style="53" customWidth="1"/>
    <col min="5642" max="5642" width="12.625" style="53" customWidth="1"/>
    <col min="5643" max="5643" width="1.625" style="53" customWidth="1"/>
    <col min="5644" max="5644" width="12.625" style="53" customWidth="1"/>
    <col min="5645" max="5645" width="10.375" style="53" customWidth="1"/>
    <col min="5646" max="5646" width="0.75" style="53" customWidth="1"/>
    <col min="5647" max="5647" width="11.375" style="53" customWidth="1"/>
    <col min="5648" max="5648" width="11.625" style="53" customWidth="1"/>
    <col min="5649" max="5649" width="1.625" style="53" customWidth="1"/>
    <col min="5650" max="5650" width="11.375" style="53" customWidth="1"/>
    <col min="5651" max="5651" width="10.875" style="53" customWidth="1"/>
    <col min="5652" max="5652" width="1.625" style="53" customWidth="1"/>
    <col min="5653" max="5653" width="12" style="53" customWidth="1"/>
    <col min="5654" max="5654" width="10.125" style="53" bestFit="1" customWidth="1"/>
    <col min="5655" max="5889" width="9" style="53"/>
    <col min="5890" max="5890" width="1.625" style="53" customWidth="1"/>
    <col min="5891" max="5891" width="18.625" style="53" customWidth="1"/>
    <col min="5892" max="5897" width="11.625" style="53" customWidth="1"/>
    <col min="5898" max="5898" width="12.625" style="53" customWidth="1"/>
    <col min="5899" max="5899" width="1.625" style="53" customWidth="1"/>
    <col min="5900" max="5900" width="12.625" style="53" customWidth="1"/>
    <col min="5901" max="5901" width="10.375" style="53" customWidth="1"/>
    <col min="5902" max="5902" width="0.75" style="53" customWidth="1"/>
    <col min="5903" max="5903" width="11.375" style="53" customWidth="1"/>
    <col min="5904" max="5904" width="11.625" style="53" customWidth="1"/>
    <col min="5905" max="5905" width="1.625" style="53" customWidth="1"/>
    <col min="5906" max="5906" width="11.375" style="53" customWidth="1"/>
    <col min="5907" max="5907" width="10.875" style="53" customWidth="1"/>
    <col min="5908" max="5908" width="1.625" style="53" customWidth="1"/>
    <col min="5909" max="5909" width="12" style="53" customWidth="1"/>
    <col min="5910" max="5910" width="10.125" style="53" bestFit="1" customWidth="1"/>
    <col min="5911" max="6145" width="9" style="53"/>
    <col min="6146" max="6146" width="1.625" style="53" customWidth="1"/>
    <col min="6147" max="6147" width="18.625" style="53" customWidth="1"/>
    <col min="6148" max="6153" width="11.625" style="53" customWidth="1"/>
    <col min="6154" max="6154" width="12.625" style="53" customWidth="1"/>
    <col min="6155" max="6155" width="1.625" style="53" customWidth="1"/>
    <col min="6156" max="6156" width="12.625" style="53" customWidth="1"/>
    <col min="6157" max="6157" width="10.375" style="53" customWidth="1"/>
    <col min="6158" max="6158" width="0.75" style="53" customWidth="1"/>
    <col min="6159" max="6159" width="11.375" style="53" customWidth="1"/>
    <col min="6160" max="6160" width="11.625" style="53" customWidth="1"/>
    <col min="6161" max="6161" width="1.625" style="53" customWidth="1"/>
    <col min="6162" max="6162" width="11.375" style="53" customWidth="1"/>
    <col min="6163" max="6163" width="10.875" style="53" customWidth="1"/>
    <col min="6164" max="6164" width="1.625" style="53" customWidth="1"/>
    <col min="6165" max="6165" width="12" style="53" customWidth="1"/>
    <col min="6166" max="6166" width="10.125" style="53" bestFit="1" customWidth="1"/>
    <col min="6167" max="6401" width="9" style="53"/>
    <col min="6402" max="6402" width="1.625" style="53" customWidth="1"/>
    <col min="6403" max="6403" width="18.625" style="53" customWidth="1"/>
    <col min="6404" max="6409" width="11.625" style="53" customWidth="1"/>
    <col min="6410" max="6410" width="12.625" style="53" customWidth="1"/>
    <col min="6411" max="6411" width="1.625" style="53" customWidth="1"/>
    <col min="6412" max="6412" width="12.625" style="53" customWidth="1"/>
    <col min="6413" max="6413" width="10.375" style="53" customWidth="1"/>
    <col min="6414" max="6414" width="0.75" style="53" customWidth="1"/>
    <col min="6415" max="6415" width="11.375" style="53" customWidth="1"/>
    <col min="6416" max="6416" width="11.625" style="53" customWidth="1"/>
    <col min="6417" max="6417" width="1.625" style="53" customWidth="1"/>
    <col min="6418" max="6418" width="11.375" style="53" customWidth="1"/>
    <col min="6419" max="6419" width="10.875" style="53" customWidth="1"/>
    <col min="6420" max="6420" width="1.625" style="53" customWidth="1"/>
    <col min="6421" max="6421" width="12" style="53" customWidth="1"/>
    <col min="6422" max="6422" width="10.125" style="53" bestFit="1" customWidth="1"/>
    <col min="6423" max="6657" width="9" style="53"/>
    <col min="6658" max="6658" width="1.625" style="53" customWidth="1"/>
    <col min="6659" max="6659" width="18.625" style="53" customWidth="1"/>
    <col min="6660" max="6665" width="11.625" style="53" customWidth="1"/>
    <col min="6666" max="6666" width="12.625" style="53" customWidth="1"/>
    <col min="6667" max="6667" width="1.625" style="53" customWidth="1"/>
    <col min="6668" max="6668" width="12.625" style="53" customWidth="1"/>
    <col min="6669" max="6669" width="10.375" style="53" customWidth="1"/>
    <col min="6670" max="6670" width="0.75" style="53" customWidth="1"/>
    <col min="6671" max="6671" width="11.375" style="53" customWidth="1"/>
    <col min="6672" max="6672" width="11.625" style="53" customWidth="1"/>
    <col min="6673" max="6673" width="1.625" style="53" customWidth="1"/>
    <col min="6674" max="6674" width="11.375" style="53" customWidth="1"/>
    <col min="6675" max="6675" width="10.875" style="53" customWidth="1"/>
    <col min="6676" max="6676" width="1.625" style="53" customWidth="1"/>
    <col min="6677" max="6677" width="12" style="53" customWidth="1"/>
    <col min="6678" max="6678" width="10.125" style="53" bestFit="1" customWidth="1"/>
    <col min="6679" max="6913" width="9" style="53"/>
    <col min="6914" max="6914" width="1.625" style="53" customWidth="1"/>
    <col min="6915" max="6915" width="18.625" style="53" customWidth="1"/>
    <col min="6916" max="6921" width="11.625" style="53" customWidth="1"/>
    <col min="6922" max="6922" width="12.625" style="53" customWidth="1"/>
    <col min="6923" max="6923" width="1.625" style="53" customWidth="1"/>
    <col min="6924" max="6924" width="12.625" style="53" customWidth="1"/>
    <col min="6925" max="6925" width="10.375" style="53" customWidth="1"/>
    <col min="6926" max="6926" width="0.75" style="53" customWidth="1"/>
    <col min="6927" max="6927" width="11.375" style="53" customWidth="1"/>
    <col min="6928" max="6928" width="11.625" style="53" customWidth="1"/>
    <col min="6929" max="6929" width="1.625" style="53" customWidth="1"/>
    <col min="6930" max="6930" width="11.375" style="53" customWidth="1"/>
    <col min="6931" max="6931" width="10.875" style="53" customWidth="1"/>
    <col min="6932" max="6932" width="1.625" style="53" customWidth="1"/>
    <col min="6933" max="6933" width="12" style="53" customWidth="1"/>
    <col min="6934" max="6934" width="10.125" style="53" bestFit="1" customWidth="1"/>
    <col min="6935" max="7169" width="9" style="53"/>
    <col min="7170" max="7170" width="1.625" style="53" customWidth="1"/>
    <col min="7171" max="7171" width="18.625" style="53" customWidth="1"/>
    <col min="7172" max="7177" width="11.625" style="53" customWidth="1"/>
    <col min="7178" max="7178" width="12.625" style="53" customWidth="1"/>
    <col min="7179" max="7179" width="1.625" style="53" customWidth="1"/>
    <col min="7180" max="7180" width="12.625" style="53" customWidth="1"/>
    <col min="7181" max="7181" width="10.375" style="53" customWidth="1"/>
    <col min="7182" max="7182" width="0.75" style="53" customWidth="1"/>
    <col min="7183" max="7183" width="11.375" style="53" customWidth="1"/>
    <col min="7184" max="7184" width="11.625" style="53" customWidth="1"/>
    <col min="7185" max="7185" width="1.625" style="53" customWidth="1"/>
    <col min="7186" max="7186" width="11.375" style="53" customWidth="1"/>
    <col min="7187" max="7187" width="10.875" style="53" customWidth="1"/>
    <col min="7188" max="7188" width="1.625" style="53" customWidth="1"/>
    <col min="7189" max="7189" width="12" style="53" customWidth="1"/>
    <col min="7190" max="7190" width="10.125" style="53" bestFit="1" customWidth="1"/>
    <col min="7191" max="7425" width="9" style="53"/>
    <col min="7426" max="7426" width="1.625" style="53" customWidth="1"/>
    <col min="7427" max="7427" width="18.625" style="53" customWidth="1"/>
    <col min="7428" max="7433" width="11.625" style="53" customWidth="1"/>
    <col min="7434" max="7434" width="12.625" style="53" customWidth="1"/>
    <col min="7435" max="7435" width="1.625" style="53" customWidth="1"/>
    <col min="7436" max="7436" width="12.625" style="53" customWidth="1"/>
    <col min="7437" max="7437" width="10.375" style="53" customWidth="1"/>
    <col min="7438" max="7438" width="0.75" style="53" customWidth="1"/>
    <col min="7439" max="7439" width="11.375" style="53" customWidth="1"/>
    <col min="7440" max="7440" width="11.625" style="53" customWidth="1"/>
    <col min="7441" max="7441" width="1.625" style="53" customWidth="1"/>
    <col min="7442" max="7442" width="11.375" style="53" customWidth="1"/>
    <col min="7443" max="7443" width="10.875" style="53" customWidth="1"/>
    <col min="7444" max="7444" width="1.625" style="53" customWidth="1"/>
    <col min="7445" max="7445" width="12" style="53" customWidth="1"/>
    <col min="7446" max="7446" width="10.125" style="53" bestFit="1" customWidth="1"/>
    <col min="7447" max="7681" width="9" style="53"/>
    <col min="7682" max="7682" width="1.625" style="53" customWidth="1"/>
    <col min="7683" max="7683" width="18.625" style="53" customWidth="1"/>
    <col min="7684" max="7689" width="11.625" style="53" customWidth="1"/>
    <col min="7690" max="7690" width="12.625" style="53" customWidth="1"/>
    <col min="7691" max="7691" width="1.625" style="53" customWidth="1"/>
    <col min="7692" max="7692" width="12.625" style="53" customWidth="1"/>
    <col min="7693" max="7693" width="10.375" style="53" customWidth="1"/>
    <col min="7694" max="7694" width="0.75" style="53" customWidth="1"/>
    <col min="7695" max="7695" width="11.375" style="53" customWidth="1"/>
    <col min="7696" max="7696" width="11.625" style="53" customWidth="1"/>
    <col min="7697" max="7697" width="1.625" style="53" customWidth="1"/>
    <col min="7698" max="7698" width="11.375" style="53" customWidth="1"/>
    <col min="7699" max="7699" width="10.875" style="53" customWidth="1"/>
    <col min="7700" max="7700" width="1.625" style="53" customWidth="1"/>
    <col min="7701" max="7701" width="12" style="53" customWidth="1"/>
    <col min="7702" max="7702" width="10.125" style="53" bestFit="1" customWidth="1"/>
    <col min="7703" max="7937" width="9" style="53"/>
    <col min="7938" max="7938" width="1.625" style="53" customWidth="1"/>
    <col min="7939" max="7939" width="18.625" style="53" customWidth="1"/>
    <col min="7940" max="7945" width="11.625" style="53" customWidth="1"/>
    <col min="7946" max="7946" width="12.625" style="53" customWidth="1"/>
    <col min="7947" max="7947" width="1.625" style="53" customWidth="1"/>
    <col min="7948" max="7948" width="12.625" style="53" customWidth="1"/>
    <col min="7949" max="7949" width="10.375" style="53" customWidth="1"/>
    <col min="7950" max="7950" width="0.75" style="53" customWidth="1"/>
    <col min="7951" max="7951" width="11.375" style="53" customWidth="1"/>
    <col min="7952" max="7952" width="11.625" style="53" customWidth="1"/>
    <col min="7953" max="7953" width="1.625" style="53" customWidth="1"/>
    <col min="7954" max="7954" width="11.375" style="53" customWidth="1"/>
    <col min="7955" max="7955" width="10.875" style="53" customWidth="1"/>
    <col min="7956" max="7956" width="1.625" style="53" customWidth="1"/>
    <col min="7957" max="7957" width="12" style="53" customWidth="1"/>
    <col min="7958" max="7958" width="10.125" style="53" bestFit="1" customWidth="1"/>
    <col min="7959" max="8193" width="9" style="53"/>
    <col min="8194" max="8194" width="1.625" style="53" customWidth="1"/>
    <col min="8195" max="8195" width="18.625" style="53" customWidth="1"/>
    <col min="8196" max="8201" width="11.625" style="53" customWidth="1"/>
    <col min="8202" max="8202" width="12.625" style="53" customWidth="1"/>
    <col min="8203" max="8203" width="1.625" style="53" customWidth="1"/>
    <col min="8204" max="8204" width="12.625" style="53" customWidth="1"/>
    <col min="8205" max="8205" width="10.375" style="53" customWidth="1"/>
    <col min="8206" max="8206" width="0.75" style="53" customWidth="1"/>
    <col min="8207" max="8207" width="11.375" style="53" customWidth="1"/>
    <col min="8208" max="8208" width="11.625" style="53" customWidth="1"/>
    <col min="8209" max="8209" width="1.625" style="53" customWidth="1"/>
    <col min="8210" max="8210" width="11.375" style="53" customWidth="1"/>
    <col min="8211" max="8211" width="10.875" style="53" customWidth="1"/>
    <col min="8212" max="8212" width="1.625" style="53" customWidth="1"/>
    <col min="8213" max="8213" width="12" style="53" customWidth="1"/>
    <col min="8214" max="8214" width="10.125" style="53" bestFit="1" customWidth="1"/>
    <col min="8215" max="8449" width="9" style="53"/>
    <col min="8450" max="8450" width="1.625" style="53" customWidth="1"/>
    <col min="8451" max="8451" width="18.625" style="53" customWidth="1"/>
    <col min="8452" max="8457" width="11.625" style="53" customWidth="1"/>
    <col min="8458" max="8458" width="12.625" style="53" customWidth="1"/>
    <col min="8459" max="8459" width="1.625" style="53" customWidth="1"/>
    <col min="8460" max="8460" width="12.625" style="53" customWidth="1"/>
    <col min="8461" max="8461" width="10.375" style="53" customWidth="1"/>
    <col min="8462" max="8462" width="0.75" style="53" customWidth="1"/>
    <col min="8463" max="8463" width="11.375" style="53" customWidth="1"/>
    <col min="8464" max="8464" width="11.625" style="53" customWidth="1"/>
    <col min="8465" max="8465" width="1.625" style="53" customWidth="1"/>
    <col min="8466" max="8466" width="11.375" style="53" customWidth="1"/>
    <col min="8467" max="8467" width="10.875" style="53" customWidth="1"/>
    <col min="8468" max="8468" width="1.625" style="53" customWidth="1"/>
    <col min="8469" max="8469" width="12" style="53" customWidth="1"/>
    <col min="8470" max="8470" width="10.125" style="53" bestFit="1" customWidth="1"/>
    <col min="8471" max="8705" width="9" style="53"/>
    <col min="8706" max="8706" width="1.625" style="53" customWidth="1"/>
    <col min="8707" max="8707" width="18.625" style="53" customWidth="1"/>
    <col min="8708" max="8713" width="11.625" style="53" customWidth="1"/>
    <col min="8714" max="8714" width="12.625" style="53" customWidth="1"/>
    <col min="8715" max="8715" width="1.625" style="53" customWidth="1"/>
    <col min="8716" max="8716" width="12.625" style="53" customWidth="1"/>
    <col min="8717" max="8717" width="10.375" style="53" customWidth="1"/>
    <col min="8718" max="8718" width="0.75" style="53" customWidth="1"/>
    <col min="8719" max="8719" width="11.375" style="53" customWidth="1"/>
    <col min="8720" max="8720" width="11.625" style="53" customWidth="1"/>
    <col min="8721" max="8721" width="1.625" style="53" customWidth="1"/>
    <col min="8722" max="8722" width="11.375" style="53" customWidth="1"/>
    <col min="8723" max="8723" width="10.875" style="53" customWidth="1"/>
    <col min="8724" max="8724" width="1.625" style="53" customWidth="1"/>
    <col min="8725" max="8725" width="12" style="53" customWidth="1"/>
    <col min="8726" max="8726" width="10.125" style="53" bestFit="1" customWidth="1"/>
    <col min="8727" max="8961" width="9" style="53"/>
    <col min="8962" max="8962" width="1.625" style="53" customWidth="1"/>
    <col min="8963" max="8963" width="18.625" style="53" customWidth="1"/>
    <col min="8964" max="8969" width="11.625" style="53" customWidth="1"/>
    <col min="8970" max="8970" width="12.625" style="53" customWidth="1"/>
    <col min="8971" max="8971" width="1.625" style="53" customWidth="1"/>
    <col min="8972" max="8972" width="12.625" style="53" customWidth="1"/>
    <col min="8973" max="8973" width="10.375" style="53" customWidth="1"/>
    <col min="8974" max="8974" width="0.75" style="53" customWidth="1"/>
    <col min="8975" max="8975" width="11.375" style="53" customWidth="1"/>
    <col min="8976" max="8976" width="11.625" style="53" customWidth="1"/>
    <col min="8977" max="8977" width="1.625" style="53" customWidth="1"/>
    <col min="8978" max="8978" width="11.375" style="53" customWidth="1"/>
    <col min="8979" max="8979" width="10.875" style="53" customWidth="1"/>
    <col min="8980" max="8980" width="1.625" style="53" customWidth="1"/>
    <col min="8981" max="8981" width="12" style="53" customWidth="1"/>
    <col min="8982" max="8982" width="10.125" style="53" bestFit="1" customWidth="1"/>
    <col min="8983" max="9217" width="9" style="53"/>
    <col min="9218" max="9218" width="1.625" style="53" customWidth="1"/>
    <col min="9219" max="9219" width="18.625" style="53" customWidth="1"/>
    <col min="9220" max="9225" width="11.625" style="53" customWidth="1"/>
    <col min="9226" max="9226" width="12.625" style="53" customWidth="1"/>
    <col min="9227" max="9227" width="1.625" style="53" customWidth="1"/>
    <col min="9228" max="9228" width="12.625" style="53" customWidth="1"/>
    <col min="9229" max="9229" width="10.375" style="53" customWidth="1"/>
    <col min="9230" max="9230" width="0.75" style="53" customWidth="1"/>
    <col min="9231" max="9231" width="11.375" style="53" customWidth="1"/>
    <col min="9232" max="9232" width="11.625" style="53" customWidth="1"/>
    <col min="9233" max="9233" width="1.625" style="53" customWidth="1"/>
    <col min="9234" max="9234" width="11.375" style="53" customWidth="1"/>
    <col min="9235" max="9235" width="10.875" style="53" customWidth="1"/>
    <col min="9236" max="9236" width="1.625" style="53" customWidth="1"/>
    <col min="9237" max="9237" width="12" style="53" customWidth="1"/>
    <col min="9238" max="9238" width="10.125" style="53" bestFit="1" customWidth="1"/>
    <col min="9239" max="9473" width="9" style="53"/>
    <col min="9474" max="9474" width="1.625" style="53" customWidth="1"/>
    <col min="9475" max="9475" width="18.625" style="53" customWidth="1"/>
    <col min="9476" max="9481" width="11.625" style="53" customWidth="1"/>
    <col min="9482" max="9482" width="12.625" style="53" customWidth="1"/>
    <col min="9483" max="9483" width="1.625" style="53" customWidth="1"/>
    <col min="9484" max="9484" width="12.625" style="53" customWidth="1"/>
    <col min="9485" max="9485" width="10.375" style="53" customWidth="1"/>
    <col min="9486" max="9486" width="0.75" style="53" customWidth="1"/>
    <col min="9487" max="9487" width="11.375" style="53" customWidth="1"/>
    <col min="9488" max="9488" width="11.625" style="53" customWidth="1"/>
    <col min="9489" max="9489" width="1.625" style="53" customWidth="1"/>
    <col min="9490" max="9490" width="11.375" style="53" customWidth="1"/>
    <col min="9491" max="9491" width="10.875" style="53" customWidth="1"/>
    <col min="9492" max="9492" width="1.625" style="53" customWidth="1"/>
    <col min="9493" max="9493" width="12" style="53" customWidth="1"/>
    <col min="9494" max="9494" width="10.125" style="53" bestFit="1" customWidth="1"/>
    <col min="9495" max="9729" width="9" style="53"/>
    <col min="9730" max="9730" width="1.625" style="53" customWidth="1"/>
    <col min="9731" max="9731" width="18.625" style="53" customWidth="1"/>
    <col min="9732" max="9737" width="11.625" style="53" customWidth="1"/>
    <col min="9738" max="9738" width="12.625" style="53" customWidth="1"/>
    <col min="9739" max="9739" width="1.625" style="53" customWidth="1"/>
    <col min="9740" max="9740" width="12.625" style="53" customWidth="1"/>
    <col min="9741" max="9741" width="10.375" style="53" customWidth="1"/>
    <col min="9742" max="9742" width="0.75" style="53" customWidth="1"/>
    <col min="9743" max="9743" width="11.375" style="53" customWidth="1"/>
    <col min="9744" max="9744" width="11.625" style="53" customWidth="1"/>
    <col min="9745" max="9745" width="1.625" style="53" customWidth="1"/>
    <col min="9746" max="9746" width="11.375" style="53" customWidth="1"/>
    <col min="9747" max="9747" width="10.875" style="53" customWidth="1"/>
    <col min="9748" max="9748" width="1.625" style="53" customWidth="1"/>
    <col min="9749" max="9749" width="12" style="53" customWidth="1"/>
    <col min="9750" max="9750" width="10.125" style="53" bestFit="1" customWidth="1"/>
    <col min="9751" max="9985" width="9" style="53"/>
    <col min="9986" max="9986" width="1.625" style="53" customWidth="1"/>
    <col min="9987" max="9987" width="18.625" style="53" customWidth="1"/>
    <col min="9988" max="9993" width="11.625" style="53" customWidth="1"/>
    <col min="9994" max="9994" width="12.625" style="53" customWidth="1"/>
    <col min="9995" max="9995" width="1.625" style="53" customWidth="1"/>
    <col min="9996" max="9996" width="12.625" style="53" customWidth="1"/>
    <col min="9997" max="9997" width="10.375" style="53" customWidth="1"/>
    <col min="9998" max="9998" width="0.75" style="53" customWidth="1"/>
    <col min="9999" max="9999" width="11.375" style="53" customWidth="1"/>
    <col min="10000" max="10000" width="11.625" style="53" customWidth="1"/>
    <col min="10001" max="10001" width="1.625" style="53" customWidth="1"/>
    <col min="10002" max="10002" width="11.375" style="53" customWidth="1"/>
    <col min="10003" max="10003" width="10.875" style="53" customWidth="1"/>
    <col min="10004" max="10004" width="1.625" style="53" customWidth="1"/>
    <col min="10005" max="10005" width="12" style="53" customWidth="1"/>
    <col min="10006" max="10006" width="10.125" style="53" bestFit="1" customWidth="1"/>
    <col min="10007" max="10241" width="9" style="53"/>
    <col min="10242" max="10242" width="1.625" style="53" customWidth="1"/>
    <col min="10243" max="10243" width="18.625" style="53" customWidth="1"/>
    <col min="10244" max="10249" width="11.625" style="53" customWidth="1"/>
    <col min="10250" max="10250" width="12.625" style="53" customWidth="1"/>
    <col min="10251" max="10251" width="1.625" style="53" customWidth="1"/>
    <col min="10252" max="10252" width="12.625" style="53" customWidth="1"/>
    <col min="10253" max="10253" width="10.375" style="53" customWidth="1"/>
    <col min="10254" max="10254" width="0.75" style="53" customWidth="1"/>
    <col min="10255" max="10255" width="11.375" style="53" customWidth="1"/>
    <col min="10256" max="10256" width="11.625" style="53" customWidth="1"/>
    <col min="10257" max="10257" width="1.625" style="53" customWidth="1"/>
    <col min="10258" max="10258" width="11.375" style="53" customWidth="1"/>
    <col min="10259" max="10259" width="10.875" style="53" customWidth="1"/>
    <col min="10260" max="10260" width="1.625" style="53" customWidth="1"/>
    <col min="10261" max="10261" width="12" style="53" customWidth="1"/>
    <col min="10262" max="10262" width="10.125" style="53" bestFit="1" customWidth="1"/>
    <col min="10263" max="10497" width="9" style="53"/>
    <col min="10498" max="10498" width="1.625" style="53" customWidth="1"/>
    <col min="10499" max="10499" width="18.625" style="53" customWidth="1"/>
    <col min="10500" max="10505" width="11.625" style="53" customWidth="1"/>
    <col min="10506" max="10506" width="12.625" style="53" customWidth="1"/>
    <col min="10507" max="10507" width="1.625" style="53" customWidth="1"/>
    <col min="10508" max="10508" width="12.625" style="53" customWidth="1"/>
    <col min="10509" max="10509" width="10.375" style="53" customWidth="1"/>
    <col min="10510" max="10510" width="0.75" style="53" customWidth="1"/>
    <col min="10511" max="10511" width="11.375" style="53" customWidth="1"/>
    <col min="10512" max="10512" width="11.625" style="53" customWidth="1"/>
    <col min="10513" max="10513" width="1.625" style="53" customWidth="1"/>
    <col min="10514" max="10514" width="11.375" style="53" customWidth="1"/>
    <col min="10515" max="10515" width="10.875" style="53" customWidth="1"/>
    <col min="10516" max="10516" width="1.625" style="53" customWidth="1"/>
    <col min="10517" max="10517" width="12" style="53" customWidth="1"/>
    <col min="10518" max="10518" width="10.125" style="53" bestFit="1" customWidth="1"/>
    <col min="10519" max="10753" width="9" style="53"/>
    <col min="10754" max="10754" width="1.625" style="53" customWidth="1"/>
    <col min="10755" max="10755" width="18.625" style="53" customWidth="1"/>
    <col min="10756" max="10761" width="11.625" style="53" customWidth="1"/>
    <col min="10762" max="10762" width="12.625" style="53" customWidth="1"/>
    <col min="10763" max="10763" width="1.625" style="53" customWidth="1"/>
    <col min="10764" max="10764" width="12.625" style="53" customWidth="1"/>
    <col min="10765" max="10765" width="10.375" style="53" customWidth="1"/>
    <col min="10766" max="10766" width="0.75" style="53" customWidth="1"/>
    <col min="10767" max="10767" width="11.375" style="53" customWidth="1"/>
    <col min="10768" max="10768" width="11.625" style="53" customWidth="1"/>
    <col min="10769" max="10769" width="1.625" style="53" customWidth="1"/>
    <col min="10770" max="10770" width="11.375" style="53" customWidth="1"/>
    <col min="10771" max="10771" width="10.875" style="53" customWidth="1"/>
    <col min="10772" max="10772" width="1.625" style="53" customWidth="1"/>
    <col min="10773" max="10773" width="12" style="53" customWidth="1"/>
    <col min="10774" max="10774" width="10.125" style="53" bestFit="1" customWidth="1"/>
    <col min="10775" max="11009" width="9" style="53"/>
    <col min="11010" max="11010" width="1.625" style="53" customWidth="1"/>
    <col min="11011" max="11011" width="18.625" style="53" customWidth="1"/>
    <col min="11012" max="11017" width="11.625" style="53" customWidth="1"/>
    <col min="11018" max="11018" width="12.625" style="53" customWidth="1"/>
    <col min="11019" max="11019" width="1.625" style="53" customWidth="1"/>
    <col min="11020" max="11020" width="12.625" style="53" customWidth="1"/>
    <col min="11021" max="11021" width="10.375" style="53" customWidth="1"/>
    <col min="11022" max="11022" width="0.75" style="53" customWidth="1"/>
    <col min="11023" max="11023" width="11.375" style="53" customWidth="1"/>
    <col min="11024" max="11024" width="11.625" style="53" customWidth="1"/>
    <col min="11025" max="11025" width="1.625" style="53" customWidth="1"/>
    <col min="11026" max="11026" width="11.375" style="53" customWidth="1"/>
    <col min="11027" max="11027" width="10.875" style="53" customWidth="1"/>
    <col min="11028" max="11028" width="1.625" style="53" customWidth="1"/>
    <col min="11029" max="11029" width="12" style="53" customWidth="1"/>
    <col min="11030" max="11030" width="10.125" style="53" bestFit="1" customWidth="1"/>
    <col min="11031" max="11265" width="9" style="53"/>
    <col min="11266" max="11266" width="1.625" style="53" customWidth="1"/>
    <col min="11267" max="11267" width="18.625" style="53" customWidth="1"/>
    <col min="11268" max="11273" width="11.625" style="53" customWidth="1"/>
    <col min="11274" max="11274" width="12.625" style="53" customWidth="1"/>
    <col min="11275" max="11275" width="1.625" style="53" customWidth="1"/>
    <col min="11276" max="11276" width="12.625" style="53" customWidth="1"/>
    <col min="11277" max="11277" width="10.375" style="53" customWidth="1"/>
    <col min="11278" max="11278" width="0.75" style="53" customWidth="1"/>
    <col min="11279" max="11279" width="11.375" style="53" customWidth="1"/>
    <col min="11280" max="11280" width="11.625" style="53" customWidth="1"/>
    <col min="11281" max="11281" width="1.625" style="53" customWidth="1"/>
    <col min="11282" max="11282" width="11.375" style="53" customWidth="1"/>
    <col min="11283" max="11283" width="10.875" style="53" customWidth="1"/>
    <col min="11284" max="11284" width="1.625" style="53" customWidth="1"/>
    <col min="11285" max="11285" width="12" style="53" customWidth="1"/>
    <col min="11286" max="11286" width="10.125" style="53" bestFit="1" customWidth="1"/>
    <col min="11287" max="11521" width="9" style="53"/>
    <col min="11522" max="11522" width="1.625" style="53" customWidth="1"/>
    <col min="11523" max="11523" width="18.625" style="53" customWidth="1"/>
    <col min="11524" max="11529" width="11.625" style="53" customWidth="1"/>
    <col min="11530" max="11530" width="12.625" style="53" customWidth="1"/>
    <col min="11531" max="11531" width="1.625" style="53" customWidth="1"/>
    <col min="11532" max="11532" width="12.625" style="53" customWidth="1"/>
    <col min="11533" max="11533" width="10.375" style="53" customWidth="1"/>
    <col min="11534" max="11534" width="0.75" style="53" customWidth="1"/>
    <col min="11535" max="11535" width="11.375" style="53" customWidth="1"/>
    <col min="11536" max="11536" width="11.625" style="53" customWidth="1"/>
    <col min="11537" max="11537" width="1.625" style="53" customWidth="1"/>
    <col min="11538" max="11538" width="11.375" style="53" customWidth="1"/>
    <col min="11539" max="11539" width="10.875" style="53" customWidth="1"/>
    <col min="11540" max="11540" width="1.625" style="53" customWidth="1"/>
    <col min="11541" max="11541" width="12" style="53" customWidth="1"/>
    <col min="11542" max="11542" width="10.125" style="53" bestFit="1" customWidth="1"/>
    <col min="11543" max="11777" width="9" style="53"/>
    <col min="11778" max="11778" width="1.625" style="53" customWidth="1"/>
    <col min="11779" max="11779" width="18.625" style="53" customWidth="1"/>
    <col min="11780" max="11785" width="11.625" style="53" customWidth="1"/>
    <col min="11786" max="11786" width="12.625" style="53" customWidth="1"/>
    <col min="11787" max="11787" width="1.625" style="53" customWidth="1"/>
    <col min="11788" max="11788" width="12.625" style="53" customWidth="1"/>
    <col min="11789" max="11789" width="10.375" style="53" customWidth="1"/>
    <col min="11790" max="11790" width="0.75" style="53" customWidth="1"/>
    <col min="11791" max="11791" width="11.375" style="53" customWidth="1"/>
    <col min="11792" max="11792" width="11.625" style="53" customWidth="1"/>
    <col min="11793" max="11793" width="1.625" style="53" customWidth="1"/>
    <col min="11794" max="11794" width="11.375" style="53" customWidth="1"/>
    <col min="11795" max="11795" width="10.875" style="53" customWidth="1"/>
    <col min="11796" max="11796" width="1.625" style="53" customWidth="1"/>
    <col min="11797" max="11797" width="12" style="53" customWidth="1"/>
    <col min="11798" max="11798" width="10.125" style="53" bestFit="1" customWidth="1"/>
    <col min="11799" max="12033" width="9" style="53"/>
    <col min="12034" max="12034" width="1.625" style="53" customWidth="1"/>
    <col min="12035" max="12035" width="18.625" style="53" customWidth="1"/>
    <col min="12036" max="12041" width="11.625" style="53" customWidth="1"/>
    <col min="12042" max="12042" width="12.625" style="53" customWidth="1"/>
    <col min="12043" max="12043" width="1.625" style="53" customWidth="1"/>
    <col min="12044" max="12044" width="12.625" style="53" customWidth="1"/>
    <col min="12045" max="12045" width="10.375" style="53" customWidth="1"/>
    <col min="12046" max="12046" width="0.75" style="53" customWidth="1"/>
    <col min="12047" max="12047" width="11.375" style="53" customWidth="1"/>
    <col min="12048" max="12048" width="11.625" style="53" customWidth="1"/>
    <col min="12049" max="12049" width="1.625" style="53" customWidth="1"/>
    <col min="12050" max="12050" width="11.375" style="53" customWidth="1"/>
    <col min="12051" max="12051" width="10.875" style="53" customWidth="1"/>
    <col min="12052" max="12052" width="1.625" style="53" customWidth="1"/>
    <col min="12053" max="12053" width="12" style="53" customWidth="1"/>
    <col min="12054" max="12054" width="10.125" style="53" bestFit="1" customWidth="1"/>
    <col min="12055" max="12289" width="9" style="53"/>
    <col min="12290" max="12290" width="1.625" style="53" customWidth="1"/>
    <col min="12291" max="12291" width="18.625" style="53" customWidth="1"/>
    <col min="12292" max="12297" width="11.625" style="53" customWidth="1"/>
    <col min="12298" max="12298" width="12.625" style="53" customWidth="1"/>
    <col min="12299" max="12299" width="1.625" style="53" customWidth="1"/>
    <col min="12300" max="12300" width="12.625" style="53" customWidth="1"/>
    <col min="12301" max="12301" width="10.375" style="53" customWidth="1"/>
    <col min="12302" max="12302" width="0.75" style="53" customWidth="1"/>
    <col min="12303" max="12303" width="11.375" style="53" customWidth="1"/>
    <col min="12304" max="12304" width="11.625" style="53" customWidth="1"/>
    <col min="12305" max="12305" width="1.625" style="53" customWidth="1"/>
    <col min="12306" max="12306" width="11.375" style="53" customWidth="1"/>
    <col min="12307" max="12307" width="10.875" style="53" customWidth="1"/>
    <col min="12308" max="12308" width="1.625" style="53" customWidth="1"/>
    <col min="12309" max="12309" width="12" style="53" customWidth="1"/>
    <col min="12310" max="12310" width="10.125" style="53" bestFit="1" customWidth="1"/>
    <col min="12311" max="12545" width="9" style="53"/>
    <col min="12546" max="12546" width="1.625" style="53" customWidth="1"/>
    <col min="12547" max="12547" width="18.625" style="53" customWidth="1"/>
    <col min="12548" max="12553" width="11.625" style="53" customWidth="1"/>
    <col min="12554" max="12554" width="12.625" style="53" customWidth="1"/>
    <col min="12555" max="12555" width="1.625" style="53" customWidth="1"/>
    <col min="12556" max="12556" width="12.625" style="53" customWidth="1"/>
    <col min="12557" max="12557" width="10.375" style="53" customWidth="1"/>
    <col min="12558" max="12558" width="0.75" style="53" customWidth="1"/>
    <col min="12559" max="12559" width="11.375" style="53" customWidth="1"/>
    <col min="12560" max="12560" width="11.625" style="53" customWidth="1"/>
    <col min="12561" max="12561" width="1.625" style="53" customWidth="1"/>
    <col min="12562" max="12562" width="11.375" style="53" customWidth="1"/>
    <col min="12563" max="12563" width="10.875" style="53" customWidth="1"/>
    <col min="12564" max="12564" width="1.625" style="53" customWidth="1"/>
    <col min="12565" max="12565" width="12" style="53" customWidth="1"/>
    <col min="12566" max="12566" width="10.125" style="53" bestFit="1" customWidth="1"/>
    <col min="12567" max="12801" width="9" style="53"/>
    <col min="12802" max="12802" width="1.625" style="53" customWidth="1"/>
    <col min="12803" max="12803" width="18.625" style="53" customWidth="1"/>
    <col min="12804" max="12809" width="11.625" style="53" customWidth="1"/>
    <col min="12810" max="12810" width="12.625" style="53" customWidth="1"/>
    <col min="12811" max="12811" width="1.625" style="53" customWidth="1"/>
    <col min="12812" max="12812" width="12.625" style="53" customWidth="1"/>
    <col min="12813" max="12813" width="10.375" style="53" customWidth="1"/>
    <col min="12814" max="12814" width="0.75" style="53" customWidth="1"/>
    <col min="12815" max="12815" width="11.375" style="53" customWidth="1"/>
    <col min="12816" max="12816" width="11.625" style="53" customWidth="1"/>
    <col min="12817" max="12817" width="1.625" style="53" customWidth="1"/>
    <col min="12818" max="12818" width="11.375" style="53" customWidth="1"/>
    <col min="12819" max="12819" width="10.875" style="53" customWidth="1"/>
    <col min="12820" max="12820" width="1.625" style="53" customWidth="1"/>
    <col min="12821" max="12821" width="12" style="53" customWidth="1"/>
    <col min="12822" max="12822" width="10.125" style="53" bestFit="1" customWidth="1"/>
    <col min="12823" max="13057" width="9" style="53"/>
    <col min="13058" max="13058" width="1.625" style="53" customWidth="1"/>
    <col min="13059" max="13059" width="18.625" style="53" customWidth="1"/>
    <col min="13060" max="13065" width="11.625" style="53" customWidth="1"/>
    <col min="13066" max="13066" width="12.625" style="53" customWidth="1"/>
    <col min="13067" max="13067" width="1.625" style="53" customWidth="1"/>
    <col min="13068" max="13068" width="12.625" style="53" customWidth="1"/>
    <col min="13069" max="13069" width="10.375" style="53" customWidth="1"/>
    <col min="13070" max="13070" width="0.75" style="53" customWidth="1"/>
    <col min="13071" max="13071" width="11.375" style="53" customWidth="1"/>
    <col min="13072" max="13072" width="11.625" style="53" customWidth="1"/>
    <col min="13073" max="13073" width="1.625" style="53" customWidth="1"/>
    <col min="13074" max="13074" width="11.375" style="53" customWidth="1"/>
    <col min="13075" max="13075" width="10.875" style="53" customWidth="1"/>
    <col min="13076" max="13076" width="1.625" style="53" customWidth="1"/>
    <col min="13077" max="13077" width="12" style="53" customWidth="1"/>
    <col min="13078" max="13078" width="10.125" style="53" bestFit="1" customWidth="1"/>
    <col min="13079" max="13313" width="9" style="53"/>
    <col min="13314" max="13314" width="1.625" style="53" customWidth="1"/>
    <col min="13315" max="13315" width="18.625" style="53" customWidth="1"/>
    <col min="13316" max="13321" width="11.625" style="53" customWidth="1"/>
    <col min="13322" max="13322" width="12.625" style="53" customWidth="1"/>
    <col min="13323" max="13323" width="1.625" style="53" customWidth="1"/>
    <col min="13324" max="13324" width="12.625" style="53" customWidth="1"/>
    <col min="13325" max="13325" width="10.375" style="53" customWidth="1"/>
    <col min="13326" max="13326" width="0.75" style="53" customWidth="1"/>
    <col min="13327" max="13327" width="11.375" style="53" customWidth="1"/>
    <col min="13328" max="13328" width="11.625" style="53" customWidth="1"/>
    <col min="13329" max="13329" width="1.625" style="53" customWidth="1"/>
    <col min="13330" max="13330" width="11.375" style="53" customWidth="1"/>
    <col min="13331" max="13331" width="10.875" style="53" customWidth="1"/>
    <col min="13332" max="13332" width="1.625" style="53" customWidth="1"/>
    <col min="13333" max="13333" width="12" style="53" customWidth="1"/>
    <col min="13334" max="13334" width="10.125" style="53" bestFit="1" customWidth="1"/>
    <col min="13335" max="13569" width="9" style="53"/>
    <col min="13570" max="13570" width="1.625" style="53" customWidth="1"/>
    <col min="13571" max="13571" width="18.625" style="53" customWidth="1"/>
    <col min="13572" max="13577" width="11.625" style="53" customWidth="1"/>
    <col min="13578" max="13578" width="12.625" style="53" customWidth="1"/>
    <col min="13579" max="13579" width="1.625" style="53" customWidth="1"/>
    <col min="13580" max="13580" width="12.625" style="53" customWidth="1"/>
    <col min="13581" max="13581" width="10.375" style="53" customWidth="1"/>
    <col min="13582" max="13582" width="0.75" style="53" customWidth="1"/>
    <col min="13583" max="13583" width="11.375" style="53" customWidth="1"/>
    <col min="13584" max="13584" width="11.625" style="53" customWidth="1"/>
    <col min="13585" max="13585" width="1.625" style="53" customWidth="1"/>
    <col min="13586" max="13586" width="11.375" style="53" customWidth="1"/>
    <col min="13587" max="13587" width="10.875" style="53" customWidth="1"/>
    <col min="13588" max="13588" width="1.625" style="53" customWidth="1"/>
    <col min="13589" max="13589" width="12" style="53" customWidth="1"/>
    <col min="13590" max="13590" width="10.125" style="53" bestFit="1" customWidth="1"/>
    <col min="13591" max="13825" width="9" style="53"/>
    <col min="13826" max="13826" width="1.625" style="53" customWidth="1"/>
    <col min="13827" max="13827" width="18.625" style="53" customWidth="1"/>
    <col min="13828" max="13833" width="11.625" style="53" customWidth="1"/>
    <col min="13834" max="13834" width="12.625" style="53" customWidth="1"/>
    <col min="13835" max="13835" width="1.625" style="53" customWidth="1"/>
    <col min="13836" max="13836" width="12.625" style="53" customWidth="1"/>
    <col min="13837" max="13837" width="10.375" style="53" customWidth="1"/>
    <col min="13838" max="13838" width="0.75" style="53" customWidth="1"/>
    <col min="13839" max="13839" width="11.375" style="53" customWidth="1"/>
    <col min="13840" max="13840" width="11.625" style="53" customWidth="1"/>
    <col min="13841" max="13841" width="1.625" style="53" customWidth="1"/>
    <col min="13842" max="13842" width="11.375" style="53" customWidth="1"/>
    <col min="13843" max="13843" width="10.875" style="53" customWidth="1"/>
    <col min="13844" max="13844" width="1.625" style="53" customWidth="1"/>
    <col min="13845" max="13845" width="12" style="53" customWidth="1"/>
    <col min="13846" max="13846" width="10.125" style="53" bestFit="1" customWidth="1"/>
    <col min="13847" max="14081" width="9" style="53"/>
    <col min="14082" max="14082" width="1.625" style="53" customWidth="1"/>
    <col min="14083" max="14083" width="18.625" style="53" customWidth="1"/>
    <col min="14084" max="14089" width="11.625" style="53" customWidth="1"/>
    <col min="14090" max="14090" width="12.625" style="53" customWidth="1"/>
    <col min="14091" max="14091" width="1.625" style="53" customWidth="1"/>
    <col min="14092" max="14092" width="12.625" style="53" customWidth="1"/>
    <col min="14093" max="14093" width="10.375" style="53" customWidth="1"/>
    <col min="14094" max="14094" width="0.75" style="53" customWidth="1"/>
    <col min="14095" max="14095" width="11.375" style="53" customWidth="1"/>
    <col min="14096" max="14096" width="11.625" style="53" customWidth="1"/>
    <col min="14097" max="14097" width="1.625" style="53" customWidth="1"/>
    <col min="14098" max="14098" width="11.375" style="53" customWidth="1"/>
    <col min="14099" max="14099" width="10.875" style="53" customWidth="1"/>
    <col min="14100" max="14100" width="1.625" style="53" customWidth="1"/>
    <col min="14101" max="14101" width="12" style="53" customWidth="1"/>
    <col min="14102" max="14102" width="10.125" style="53" bestFit="1" customWidth="1"/>
    <col min="14103" max="14337" width="9" style="53"/>
    <col min="14338" max="14338" width="1.625" style="53" customWidth="1"/>
    <col min="14339" max="14339" width="18.625" style="53" customWidth="1"/>
    <col min="14340" max="14345" width="11.625" style="53" customWidth="1"/>
    <col min="14346" max="14346" width="12.625" style="53" customWidth="1"/>
    <col min="14347" max="14347" width="1.625" style="53" customWidth="1"/>
    <col min="14348" max="14348" width="12.625" style="53" customWidth="1"/>
    <col min="14349" max="14349" width="10.375" style="53" customWidth="1"/>
    <col min="14350" max="14350" width="0.75" style="53" customWidth="1"/>
    <col min="14351" max="14351" width="11.375" style="53" customWidth="1"/>
    <col min="14352" max="14352" width="11.625" style="53" customWidth="1"/>
    <col min="14353" max="14353" width="1.625" style="53" customWidth="1"/>
    <col min="14354" max="14354" width="11.375" style="53" customWidth="1"/>
    <col min="14355" max="14355" width="10.875" style="53" customWidth="1"/>
    <col min="14356" max="14356" width="1.625" style="53" customWidth="1"/>
    <col min="14357" max="14357" width="12" style="53" customWidth="1"/>
    <col min="14358" max="14358" width="10.125" style="53" bestFit="1" customWidth="1"/>
    <col min="14359" max="14593" width="9" style="53"/>
    <col min="14594" max="14594" width="1.625" style="53" customWidth="1"/>
    <col min="14595" max="14595" width="18.625" style="53" customWidth="1"/>
    <col min="14596" max="14601" width="11.625" style="53" customWidth="1"/>
    <col min="14602" max="14602" width="12.625" style="53" customWidth="1"/>
    <col min="14603" max="14603" width="1.625" style="53" customWidth="1"/>
    <col min="14604" max="14604" width="12.625" style="53" customWidth="1"/>
    <col min="14605" max="14605" width="10.375" style="53" customWidth="1"/>
    <col min="14606" max="14606" width="0.75" style="53" customWidth="1"/>
    <col min="14607" max="14607" width="11.375" style="53" customWidth="1"/>
    <col min="14608" max="14608" width="11.625" style="53" customWidth="1"/>
    <col min="14609" max="14609" width="1.625" style="53" customWidth="1"/>
    <col min="14610" max="14610" width="11.375" style="53" customWidth="1"/>
    <col min="14611" max="14611" width="10.875" style="53" customWidth="1"/>
    <col min="14612" max="14612" width="1.625" style="53" customWidth="1"/>
    <col min="14613" max="14613" width="12" style="53" customWidth="1"/>
    <col min="14614" max="14614" width="10.125" style="53" bestFit="1" customWidth="1"/>
    <col min="14615" max="14849" width="9" style="53"/>
    <col min="14850" max="14850" width="1.625" style="53" customWidth="1"/>
    <col min="14851" max="14851" width="18.625" style="53" customWidth="1"/>
    <col min="14852" max="14857" width="11.625" style="53" customWidth="1"/>
    <col min="14858" max="14858" width="12.625" style="53" customWidth="1"/>
    <col min="14859" max="14859" width="1.625" style="53" customWidth="1"/>
    <col min="14860" max="14860" width="12.625" style="53" customWidth="1"/>
    <col min="14861" max="14861" width="10.375" style="53" customWidth="1"/>
    <col min="14862" max="14862" width="0.75" style="53" customWidth="1"/>
    <col min="14863" max="14863" width="11.375" style="53" customWidth="1"/>
    <col min="14864" max="14864" width="11.625" style="53" customWidth="1"/>
    <col min="14865" max="14865" width="1.625" style="53" customWidth="1"/>
    <col min="14866" max="14866" width="11.375" style="53" customWidth="1"/>
    <col min="14867" max="14867" width="10.875" style="53" customWidth="1"/>
    <col min="14868" max="14868" width="1.625" style="53" customWidth="1"/>
    <col min="14869" max="14869" width="12" style="53" customWidth="1"/>
    <col min="14870" max="14870" width="10.125" style="53" bestFit="1" customWidth="1"/>
    <col min="14871" max="15105" width="9" style="53"/>
    <col min="15106" max="15106" width="1.625" style="53" customWidth="1"/>
    <col min="15107" max="15107" width="18.625" style="53" customWidth="1"/>
    <col min="15108" max="15113" width="11.625" style="53" customWidth="1"/>
    <col min="15114" max="15114" width="12.625" style="53" customWidth="1"/>
    <col min="15115" max="15115" width="1.625" style="53" customWidth="1"/>
    <col min="15116" max="15116" width="12.625" style="53" customWidth="1"/>
    <col min="15117" max="15117" width="10.375" style="53" customWidth="1"/>
    <col min="15118" max="15118" width="0.75" style="53" customWidth="1"/>
    <col min="15119" max="15119" width="11.375" style="53" customWidth="1"/>
    <col min="15120" max="15120" width="11.625" style="53" customWidth="1"/>
    <col min="15121" max="15121" width="1.625" style="53" customWidth="1"/>
    <col min="15122" max="15122" width="11.375" style="53" customWidth="1"/>
    <col min="15123" max="15123" width="10.875" style="53" customWidth="1"/>
    <col min="15124" max="15124" width="1.625" style="53" customWidth="1"/>
    <col min="15125" max="15125" width="12" style="53" customWidth="1"/>
    <col min="15126" max="15126" width="10.125" style="53" bestFit="1" customWidth="1"/>
    <col min="15127" max="15361" width="9" style="53"/>
    <col min="15362" max="15362" width="1.625" style="53" customWidth="1"/>
    <col min="15363" max="15363" width="18.625" style="53" customWidth="1"/>
    <col min="15364" max="15369" width="11.625" style="53" customWidth="1"/>
    <col min="15370" max="15370" width="12.625" style="53" customWidth="1"/>
    <col min="15371" max="15371" width="1.625" style="53" customWidth="1"/>
    <col min="15372" max="15372" width="12.625" style="53" customWidth="1"/>
    <col min="15373" max="15373" width="10.375" style="53" customWidth="1"/>
    <col min="15374" max="15374" width="0.75" style="53" customWidth="1"/>
    <col min="15375" max="15375" width="11.375" style="53" customWidth="1"/>
    <col min="15376" max="15376" width="11.625" style="53" customWidth="1"/>
    <col min="15377" max="15377" width="1.625" style="53" customWidth="1"/>
    <col min="15378" max="15378" width="11.375" style="53" customWidth="1"/>
    <col min="15379" max="15379" width="10.875" style="53" customWidth="1"/>
    <col min="15380" max="15380" width="1.625" style="53" customWidth="1"/>
    <col min="15381" max="15381" width="12" style="53" customWidth="1"/>
    <col min="15382" max="15382" width="10.125" style="53" bestFit="1" customWidth="1"/>
    <col min="15383" max="15617" width="9" style="53"/>
    <col min="15618" max="15618" width="1.625" style="53" customWidth="1"/>
    <col min="15619" max="15619" width="18.625" style="53" customWidth="1"/>
    <col min="15620" max="15625" width="11.625" style="53" customWidth="1"/>
    <col min="15626" max="15626" width="12.625" style="53" customWidth="1"/>
    <col min="15627" max="15627" width="1.625" style="53" customWidth="1"/>
    <col min="15628" max="15628" width="12.625" style="53" customWidth="1"/>
    <col min="15629" max="15629" width="10.375" style="53" customWidth="1"/>
    <col min="15630" max="15630" width="0.75" style="53" customWidth="1"/>
    <col min="15631" max="15631" width="11.375" style="53" customWidth="1"/>
    <col min="15632" max="15632" width="11.625" style="53" customWidth="1"/>
    <col min="15633" max="15633" width="1.625" style="53" customWidth="1"/>
    <col min="15634" max="15634" width="11.375" style="53" customWidth="1"/>
    <col min="15635" max="15635" width="10.875" style="53" customWidth="1"/>
    <col min="15636" max="15636" width="1.625" style="53" customWidth="1"/>
    <col min="15637" max="15637" width="12" style="53" customWidth="1"/>
    <col min="15638" max="15638" width="10.125" style="53" bestFit="1" customWidth="1"/>
    <col min="15639" max="15873" width="9" style="53"/>
    <col min="15874" max="15874" width="1.625" style="53" customWidth="1"/>
    <col min="15875" max="15875" width="18.625" style="53" customWidth="1"/>
    <col min="15876" max="15881" width="11.625" style="53" customWidth="1"/>
    <col min="15882" max="15882" width="12.625" style="53" customWidth="1"/>
    <col min="15883" max="15883" width="1.625" style="53" customWidth="1"/>
    <col min="15884" max="15884" width="12.625" style="53" customWidth="1"/>
    <col min="15885" max="15885" width="10.375" style="53" customWidth="1"/>
    <col min="15886" max="15886" width="0.75" style="53" customWidth="1"/>
    <col min="15887" max="15887" width="11.375" style="53" customWidth="1"/>
    <col min="15888" max="15888" width="11.625" style="53" customWidth="1"/>
    <col min="15889" max="15889" width="1.625" style="53" customWidth="1"/>
    <col min="15890" max="15890" width="11.375" style="53" customWidth="1"/>
    <col min="15891" max="15891" width="10.875" style="53" customWidth="1"/>
    <col min="15892" max="15892" width="1.625" style="53" customWidth="1"/>
    <col min="15893" max="15893" width="12" style="53" customWidth="1"/>
    <col min="15894" max="15894" width="10.125" style="53" bestFit="1" customWidth="1"/>
    <col min="15895" max="16129" width="9" style="53"/>
    <col min="16130" max="16130" width="1.625" style="53" customWidth="1"/>
    <col min="16131" max="16131" width="18.625" style="53" customWidth="1"/>
    <col min="16132" max="16137" width="11.625" style="53" customWidth="1"/>
    <col min="16138" max="16138" width="12.625" style="53" customWidth="1"/>
    <col min="16139" max="16139" width="1.625" style="53" customWidth="1"/>
    <col min="16140" max="16140" width="12.625" style="53" customWidth="1"/>
    <col min="16141" max="16141" width="10.375" style="53" customWidth="1"/>
    <col min="16142" max="16142" width="0.75" style="53" customWidth="1"/>
    <col min="16143" max="16143" width="11.375" style="53" customWidth="1"/>
    <col min="16144" max="16144" width="11.625" style="53" customWidth="1"/>
    <col min="16145" max="16145" width="1.625" style="53" customWidth="1"/>
    <col min="16146" max="16146" width="11.375" style="53" customWidth="1"/>
    <col min="16147" max="16147" width="10.875" style="53" customWidth="1"/>
    <col min="16148" max="16148" width="1.625" style="53" customWidth="1"/>
    <col min="16149" max="16149" width="12" style="53" customWidth="1"/>
    <col min="16150" max="16150" width="10.125" style="53" bestFit="1" customWidth="1"/>
    <col min="16151" max="16384" width="9" style="53"/>
  </cols>
  <sheetData>
    <row r="1" spans="2:25" ht="17.25" customHeight="1">
      <c r="B1" s="169" t="s">
        <v>39</v>
      </c>
      <c r="C1" s="169"/>
      <c r="D1" s="169"/>
      <c r="E1" s="169"/>
      <c r="F1" s="169"/>
      <c r="G1" s="169"/>
      <c r="H1" s="169"/>
      <c r="I1" s="169"/>
      <c r="J1" s="169"/>
      <c r="K1" s="169"/>
      <c r="L1" s="169"/>
      <c r="M1" s="169"/>
      <c r="N1" s="169"/>
      <c r="O1" s="169"/>
      <c r="P1" s="169"/>
      <c r="Q1" s="52"/>
      <c r="R1" s="52"/>
      <c r="S1" s="52"/>
      <c r="V1" s="53"/>
    </row>
    <row r="2" spans="2:25" ht="17.25" customHeight="1">
      <c r="B2" s="169"/>
      <c r="C2" s="169"/>
      <c r="D2" s="169"/>
      <c r="E2" s="169"/>
      <c r="F2" s="169"/>
      <c r="G2" s="169"/>
      <c r="H2" s="169"/>
      <c r="I2" s="169"/>
      <c r="J2" s="169"/>
      <c r="K2" s="169"/>
      <c r="L2" s="169"/>
      <c r="M2" s="169"/>
      <c r="N2" s="169"/>
      <c r="O2" s="169"/>
      <c r="P2" s="169"/>
      <c r="V2" s="53"/>
    </row>
    <row r="3" spans="2:25" s="55" customFormat="1" ht="17.25" customHeight="1">
      <c r="B3" s="54"/>
      <c r="L3" s="170" t="s">
        <v>40</v>
      </c>
      <c r="M3" s="170"/>
      <c r="N3" s="170"/>
      <c r="O3" s="170"/>
      <c r="P3" s="170"/>
      <c r="R3" s="55" t="s">
        <v>41</v>
      </c>
    </row>
    <row r="4" spans="2:25" ht="17.25" customHeight="1">
      <c r="C4" s="54" t="s">
        <v>42</v>
      </c>
      <c r="D4" s="171"/>
      <c r="E4" s="171"/>
      <c r="G4" s="54" t="s">
        <v>43</v>
      </c>
      <c r="H4" s="172">
        <f ca="1">TODAY()</f>
        <v>46202</v>
      </c>
      <c r="I4" s="172"/>
      <c r="L4" s="57" t="s">
        <v>44</v>
      </c>
      <c r="M4" s="58">
        <f>J30</f>
        <v>0</v>
      </c>
      <c r="O4" s="59" t="s">
        <v>45</v>
      </c>
      <c r="P4" s="60">
        <f>ROUNDDOWN(M4*M9,0)</f>
        <v>0</v>
      </c>
      <c r="R4" s="61" t="s">
        <v>46</v>
      </c>
      <c r="S4" s="62">
        <f>M4</f>
        <v>0</v>
      </c>
      <c r="U4" s="61" t="s">
        <v>47</v>
      </c>
      <c r="V4" s="63">
        <f>ROUNDDOWN(S4*S8,0)</f>
        <v>0</v>
      </c>
    </row>
    <row r="5" spans="2:25" ht="17.25" customHeight="1">
      <c r="L5" s="64" t="s">
        <v>48</v>
      </c>
      <c r="M5" s="65">
        <f>J21</f>
        <v>0</v>
      </c>
      <c r="O5" s="66" t="s">
        <v>49</v>
      </c>
      <c r="P5" s="67">
        <f>ROUNDDOWN(M5*M10,0)</f>
        <v>0</v>
      </c>
      <c r="R5" s="61" t="s">
        <v>50</v>
      </c>
      <c r="S5" s="62">
        <f>M6</f>
        <v>0</v>
      </c>
      <c r="U5" s="61"/>
      <c r="V5" s="63"/>
    </row>
    <row r="6" spans="2:25" ht="17.25" customHeight="1">
      <c r="C6" s="68" t="s">
        <v>51</v>
      </c>
      <c r="L6" s="64" t="s">
        <v>52</v>
      </c>
      <c r="M6" s="69">
        <f>J12</f>
        <v>0</v>
      </c>
      <c r="O6" s="66" t="s">
        <v>53</v>
      </c>
      <c r="P6" s="67">
        <f>(M6*M11)</f>
        <v>0</v>
      </c>
      <c r="R6" s="61" t="s">
        <v>54</v>
      </c>
      <c r="S6" s="62">
        <f>J13</f>
        <v>0</v>
      </c>
      <c r="U6" s="61" t="s">
        <v>55</v>
      </c>
      <c r="V6" s="63">
        <f>S9*(S5-V17)</f>
        <v>0</v>
      </c>
      <c r="X6" s="176" t="s">
        <v>119</v>
      </c>
      <c r="Y6" s="177"/>
    </row>
    <row r="7" spans="2:25" ht="17.25" customHeight="1">
      <c r="C7" s="70"/>
      <c r="D7" s="71" t="s">
        <v>56</v>
      </c>
      <c r="E7" s="72" t="s">
        <v>57</v>
      </c>
      <c r="F7" s="72" t="s">
        <v>58</v>
      </c>
      <c r="G7" s="72" t="s">
        <v>59</v>
      </c>
      <c r="H7" s="72" t="s">
        <v>60</v>
      </c>
      <c r="I7" s="73" t="s">
        <v>61</v>
      </c>
      <c r="J7" s="74"/>
      <c r="L7" s="75" t="s">
        <v>54</v>
      </c>
      <c r="M7" s="76">
        <f>J13</f>
        <v>0</v>
      </c>
      <c r="O7" s="66" t="s">
        <v>62</v>
      </c>
      <c r="P7" s="67">
        <f>P14*M15</f>
        <v>0</v>
      </c>
      <c r="R7" s="61" t="s">
        <v>63</v>
      </c>
      <c r="S7" s="62">
        <f>M8</f>
        <v>12</v>
      </c>
      <c r="U7" s="77" t="s">
        <v>64</v>
      </c>
      <c r="V7" s="63">
        <f>S10*(S5-V17)</f>
        <v>0</v>
      </c>
      <c r="X7" s="62" t="s">
        <v>120</v>
      </c>
      <c r="Y7" s="62">
        <f>0-(S12*V6)</f>
        <v>0</v>
      </c>
    </row>
    <row r="8" spans="2:25" ht="17.25" customHeight="1">
      <c r="C8" s="78" t="s">
        <v>65</v>
      </c>
      <c r="D8" s="79"/>
      <c r="E8" s="80"/>
      <c r="F8" s="80"/>
      <c r="G8" s="80"/>
      <c r="H8" s="80"/>
      <c r="I8" s="81"/>
      <c r="J8" s="82" t="s">
        <v>66</v>
      </c>
      <c r="L8" s="83" t="s">
        <v>63</v>
      </c>
      <c r="M8" s="84">
        <f>D14</f>
        <v>12</v>
      </c>
      <c r="O8" s="85" t="s">
        <v>67</v>
      </c>
      <c r="P8" s="86">
        <f>0-(P6*M14+P7*M14)</f>
        <v>0</v>
      </c>
      <c r="R8" s="61" t="s">
        <v>68</v>
      </c>
      <c r="S8" s="87">
        <v>2.5000000000000001E-3</v>
      </c>
      <c r="U8" s="88" t="s">
        <v>69</v>
      </c>
      <c r="V8" s="63">
        <f>SUM(Y7:Y8)</f>
        <v>0</v>
      </c>
      <c r="X8" s="154" t="s">
        <v>121</v>
      </c>
      <c r="Y8" s="62">
        <f>0-(S12*V7)</f>
        <v>0</v>
      </c>
    </row>
    <row r="9" spans="2:25" ht="17.25" customHeight="1">
      <c r="C9" s="78" t="s">
        <v>70</v>
      </c>
      <c r="D9" s="89"/>
      <c r="E9" s="90"/>
      <c r="F9" s="90"/>
      <c r="G9" s="90"/>
      <c r="H9" s="90"/>
      <c r="I9" s="91"/>
      <c r="J9" s="82"/>
      <c r="L9" s="92" t="s">
        <v>71</v>
      </c>
      <c r="M9" s="93">
        <v>7.6999999999999999E-2</v>
      </c>
      <c r="O9" s="94" t="s">
        <v>72</v>
      </c>
      <c r="P9" s="86">
        <f>(0-(M7*M11)*(1-M14))/2</f>
        <v>0</v>
      </c>
      <c r="R9" s="61" t="s">
        <v>73</v>
      </c>
      <c r="S9" s="95">
        <v>1700</v>
      </c>
      <c r="U9" s="88"/>
      <c r="V9" s="63"/>
    </row>
    <row r="10" spans="2:25" ht="17.25" customHeight="1">
      <c r="C10" s="78" t="s">
        <v>74</v>
      </c>
      <c r="D10" s="53" t="str">
        <f t="shared" ref="D10:I10" si="0">IF(D9&gt;0,D46,"")</f>
        <v/>
      </c>
      <c r="E10" s="96" t="str">
        <f t="shared" si="0"/>
        <v/>
      </c>
      <c r="F10" s="96" t="str">
        <f t="shared" si="0"/>
        <v/>
      </c>
      <c r="G10" s="96" t="str">
        <f t="shared" si="0"/>
        <v/>
      </c>
      <c r="H10" s="96" t="str">
        <f t="shared" si="0"/>
        <v/>
      </c>
      <c r="I10" s="53" t="str">
        <f t="shared" si="0"/>
        <v/>
      </c>
      <c r="J10" s="82"/>
      <c r="L10" s="97" t="s">
        <v>75</v>
      </c>
      <c r="M10" s="98">
        <v>0</v>
      </c>
      <c r="O10" s="66" t="s">
        <v>76</v>
      </c>
      <c r="P10" s="67">
        <f>SUM(P4:P9)</f>
        <v>0</v>
      </c>
      <c r="R10" s="77" t="s">
        <v>77</v>
      </c>
      <c r="S10" s="95">
        <v>200</v>
      </c>
      <c r="U10" s="61" t="s">
        <v>78</v>
      </c>
      <c r="V10" s="63">
        <f>SUM(V4:V8)</f>
        <v>0</v>
      </c>
    </row>
    <row r="11" spans="2:25" ht="17.25" customHeight="1">
      <c r="C11" s="78" t="s">
        <v>79</v>
      </c>
      <c r="D11" s="99">
        <f>試算シート!F22</f>
        <v>0</v>
      </c>
      <c r="E11" s="100">
        <f>試算シート!F23</f>
        <v>0</v>
      </c>
      <c r="F11" s="100">
        <f>試算シート!F24</f>
        <v>0</v>
      </c>
      <c r="G11" s="100">
        <f>試算シート!F25</f>
        <v>0</v>
      </c>
      <c r="H11" s="100">
        <f>試算シート!F26</f>
        <v>0</v>
      </c>
      <c r="I11" s="101">
        <f>試算シート!F27</f>
        <v>0</v>
      </c>
      <c r="J11" s="82"/>
      <c r="L11" s="97" t="s">
        <v>53</v>
      </c>
      <c r="M11" s="102">
        <v>23000</v>
      </c>
      <c r="O11" s="66" t="s">
        <v>80</v>
      </c>
      <c r="P11" s="67">
        <f>IF(P10&gt;M13,M13,ROUNDDOWN(P10,-2))</f>
        <v>0</v>
      </c>
      <c r="R11" s="61" t="s">
        <v>81</v>
      </c>
      <c r="S11" s="95">
        <v>30000</v>
      </c>
      <c r="U11" s="61" t="s">
        <v>80</v>
      </c>
      <c r="V11" s="103">
        <f>IF(V10&gt;S11,S11,ROUNDDOWN(V10,-2))</f>
        <v>0</v>
      </c>
    </row>
    <row r="12" spans="2:25" ht="17.25" customHeight="1">
      <c r="C12" s="78" t="s">
        <v>82</v>
      </c>
      <c r="D12" s="99">
        <f>試算シート!F53</f>
        <v>0</v>
      </c>
      <c r="E12" s="100">
        <f>試算シート!F54</f>
        <v>0</v>
      </c>
      <c r="F12" s="100">
        <f>試算シート!F55</f>
        <v>0</v>
      </c>
      <c r="G12" s="100">
        <f>試算シート!F56</f>
        <v>0</v>
      </c>
      <c r="H12" s="100">
        <f>試算シート!F57</f>
        <v>0</v>
      </c>
      <c r="I12" s="101">
        <f>試算シート!F58</f>
        <v>0</v>
      </c>
      <c r="J12" s="62">
        <f>COUNTIF(D12:I12,1)</f>
        <v>0</v>
      </c>
      <c r="L12" s="104" t="s">
        <v>62</v>
      </c>
      <c r="M12" s="105">
        <v>26500</v>
      </c>
      <c r="O12" s="66" t="s">
        <v>83</v>
      </c>
      <c r="P12" s="67">
        <f>ROUNDDOWN(P11*(12-M8)/12,0)</f>
        <v>0</v>
      </c>
      <c r="R12" s="61" t="s">
        <v>84</v>
      </c>
      <c r="S12" s="106">
        <f>G37</f>
        <v>0.7</v>
      </c>
      <c r="U12" s="61" t="s">
        <v>85</v>
      </c>
      <c r="V12" s="103">
        <f>ROUNDDOWN(V11*(12-S7)/12,0)</f>
        <v>0</v>
      </c>
    </row>
    <row r="13" spans="2:25" ht="17.25" customHeight="1">
      <c r="C13" s="78" t="s">
        <v>54</v>
      </c>
      <c r="D13" s="107">
        <f t="shared" ref="D13:I13" si="1">(COUNTIF(D11,"&gt;0")-COUNTIF(D11,"&gt;5"))*D12</f>
        <v>0</v>
      </c>
      <c r="E13" s="108">
        <f t="shared" si="1"/>
        <v>0</v>
      </c>
      <c r="F13" s="109">
        <f t="shared" si="1"/>
        <v>0</v>
      </c>
      <c r="G13" s="110">
        <f t="shared" si="1"/>
        <v>0</v>
      </c>
      <c r="H13" s="108">
        <f t="shared" si="1"/>
        <v>0</v>
      </c>
      <c r="I13" s="111">
        <f t="shared" si="1"/>
        <v>0</v>
      </c>
      <c r="J13" s="62">
        <f>COUNTIF(D13:I13,1)</f>
        <v>0</v>
      </c>
      <c r="L13" s="112" t="s">
        <v>86</v>
      </c>
      <c r="M13" s="113">
        <v>670000</v>
      </c>
      <c r="O13" s="114" t="s">
        <v>87</v>
      </c>
      <c r="P13" s="115">
        <f>ROUNDDOWN(P11-P12,-2)</f>
        <v>0</v>
      </c>
      <c r="R13" s="61" t="s">
        <v>88</v>
      </c>
      <c r="S13" s="106">
        <f>D17</f>
        <v>1</v>
      </c>
      <c r="U13" s="61" t="s">
        <v>89</v>
      </c>
      <c r="V13" s="116">
        <f>ROUNDDOWN(V11-V12,-2)</f>
        <v>0</v>
      </c>
    </row>
    <row r="14" spans="2:25" ht="17.25" customHeight="1">
      <c r="C14" s="78" t="s">
        <v>90</v>
      </c>
      <c r="D14" s="99">
        <f>試算シート!K22</f>
        <v>12</v>
      </c>
      <c r="E14" s="117" t="s">
        <v>91</v>
      </c>
      <c r="F14" s="96"/>
      <c r="G14" s="96"/>
      <c r="H14" s="96"/>
      <c r="I14" s="118"/>
      <c r="J14" s="82"/>
      <c r="L14" s="119" t="s">
        <v>92</v>
      </c>
      <c r="M14" s="120">
        <f>G37</f>
        <v>0.7</v>
      </c>
      <c r="P14" s="121" t="b">
        <f>IF(M6&gt;0,M12)</f>
        <v>0</v>
      </c>
      <c r="U14" s="122"/>
      <c r="V14" s="122"/>
    </row>
    <row r="15" spans="2:25" ht="17.25" customHeight="1">
      <c r="C15" s="78" t="s">
        <v>93</v>
      </c>
      <c r="D15" s="123">
        <f>(COUNTIF(D11,"&gt;39")-COUNTIF(D11,"&gt;64"))*D12</f>
        <v>0</v>
      </c>
      <c r="E15" s="123">
        <f t="shared" ref="E15:I15" si="2">(COUNTIF(E11,"&gt;39")-COUNTIF(E11,"&gt;64"))*E12</f>
        <v>0</v>
      </c>
      <c r="F15" s="123">
        <f t="shared" si="2"/>
        <v>0</v>
      </c>
      <c r="G15" s="123">
        <f t="shared" si="2"/>
        <v>0</v>
      </c>
      <c r="H15" s="123">
        <f t="shared" si="2"/>
        <v>0</v>
      </c>
      <c r="I15" s="123">
        <f t="shared" si="2"/>
        <v>0</v>
      </c>
      <c r="J15" s="62">
        <f>COUNTIF(D15:I15,1)</f>
        <v>0</v>
      </c>
      <c r="L15" s="112" t="s">
        <v>94</v>
      </c>
      <c r="M15" s="124">
        <f>D17</f>
        <v>1</v>
      </c>
      <c r="S15" s="122"/>
      <c r="U15" s="122"/>
      <c r="V15" s="122"/>
    </row>
    <row r="16" spans="2:25" ht="17.25" customHeight="1">
      <c r="C16" s="78" t="s">
        <v>95</v>
      </c>
      <c r="D16" s="99">
        <f>D14</f>
        <v>12</v>
      </c>
      <c r="E16" s="117" t="s">
        <v>91</v>
      </c>
      <c r="F16" s="96"/>
      <c r="G16" s="96"/>
      <c r="H16" s="96"/>
      <c r="I16" s="118"/>
      <c r="J16" s="82"/>
      <c r="K16" s="55"/>
      <c r="N16" s="55"/>
      <c r="S16" s="122"/>
      <c r="T16" s="122"/>
    </row>
    <row r="17" spans="3:22" ht="17.25" customHeight="1">
      <c r="C17" s="78" t="s">
        <v>94</v>
      </c>
      <c r="D17" s="125">
        <v>1</v>
      </c>
      <c r="E17" s="173" t="s">
        <v>96</v>
      </c>
      <c r="F17" s="174"/>
      <c r="G17" s="174"/>
      <c r="H17" s="174"/>
      <c r="I17" s="175"/>
      <c r="J17" s="62"/>
      <c r="K17" s="55"/>
      <c r="L17" s="55" t="s">
        <v>97</v>
      </c>
      <c r="M17" s="55"/>
      <c r="N17" s="55"/>
      <c r="O17" s="55"/>
      <c r="P17" s="55"/>
      <c r="T17" s="122"/>
      <c r="U17" s="126" t="s">
        <v>98</v>
      </c>
      <c r="V17" s="82">
        <f>COUNTIFS(D11:I11,"&lt;=17",D11:I11,"&lt;&gt;0")</f>
        <v>0</v>
      </c>
    </row>
    <row r="18" spans="3:22" ht="17.25" customHeight="1">
      <c r="C18" s="127" t="s">
        <v>99</v>
      </c>
      <c r="D18" s="128" t="str">
        <f>IF(COUNTIF(試算シート!G22:H22,"&gt;=1")&gt;0,1,"")</f>
        <v/>
      </c>
      <c r="E18" s="110" t="str">
        <f>IF(COUNTIF(試算シート!G23:H23,"&gt;=1")&gt;0,1,"")</f>
        <v/>
      </c>
      <c r="F18" s="108" t="str">
        <f>IF(COUNTIF(試算シート!G24:H24,"&gt;=1")&gt;0,1,"")</f>
        <v/>
      </c>
      <c r="G18" s="108" t="str">
        <f>IF(COUNTIF(試算シート!G25:H25,"&gt;=1")&gt;0,1,"")</f>
        <v/>
      </c>
      <c r="H18" s="108" t="str">
        <f>IF(COUNTIF(試算シート!G26:H26,"&gt;=1")&gt;0,1,"")</f>
        <v/>
      </c>
      <c r="I18" s="111" t="str">
        <f>IF(COUNTIF(試算シート!G27:H27,"&gt;=1")&gt;0,1,"")</f>
        <v/>
      </c>
      <c r="J18" s="62">
        <f>COUNTIF(D18:I18,1)</f>
        <v>0</v>
      </c>
      <c r="L18" s="57" t="s">
        <v>44</v>
      </c>
      <c r="M18" s="58">
        <f>M4</f>
        <v>0</v>
      </c>
      <c r="O18" s="59" t="s">
        <v>45</v>
      </c>
      <c r="P18" s="60">
        <f>ROUNDDOWN(M18*M23,0)</f>
        <v>0</v>
      </c>
    </row>
    <row r="19" spans="3:22" ht="17.25" customHeight="1">
      <c r="L19" s="64" t="s">
        <v>48</v>
      </c>
      <c r="M19" s="65">
        <f>M5</f>
        <v>0</v>
      </c>
      <c r="O19" s="66" t="s">
        <v>49</v>
      </c>
      <c r="P19" s="67">
        <f>ROUNDDOWN(M19*M24,0)</f>
        <v>0</v>
      </c>
    </row>
    <row r="20" spans="3:22" ht="17.25" customHeight="1">
      <c r="C20" s="68" t="s">
        <v>100</v>
      </c>
      <c r="L20" s="64" t="s">
        <v>52</v>
      </c>
      <c r="M20" s="69">
        <f>M6</f>
        <v>0</v>
      </c>
      <c r="O20" s="66" t="s">
        <v>53</v>
      </c>
      <c r="P20" s="67">
        <f>(M20*M25)</f>
        <v>0</v>
      </c>
    </row>
    <row r="21" spans="3:22" ht="17.25" customHeight="1">
      <c r="C21" s="78" t="s">
        <v>48</v>
      </c>
      <c r="D21" s="99">
        <f>試算シート!J22</f>
        <v>0</v>
      </c>
      <c r="E21" s="99">
        <f>試算シート!J23</f>
        <v>0</v>
      </c>
      <c r="F21" s="99">
        <f>試算シート!J24</f>
        <v>0</v>
      </c>
      <c r="G21" s="99">
        <f>試算シート!J25</f>
        <v>0</v>
      </c>
      <c r="H21" s="99">
        <f>試算シート!J26</f>
        <v>0</v>
      </c>
      <c r="I21" s="99">
        <f>試算シート!J27</f>
        <v>0</v>
      </c>
      <c r="J21" s="62">
        <f>D21*D12+E21*E12+F21*F12+G21*G12+H21*H12+I21*I12</f>
        <v>0</v>
      </c>
      <c r="L21" s="75" t="s">
        <v>54</v>
      </c>
      <c r="M21" s="76">
        <f>J13</f>
        <v>0</v>
      </c>
      <c r="O21" s="66" t="s">
        <v>62</v>
      </c>
      <c r="P21" s="67">
        <f>M29*P28</f>
        <v>0</v>
      </c>
    </row>
    <row r="22" spans="3:22" ht="17.25" customHeight="1">
      <c r="L22" s="83" t="s">
        <v>63</v>
      </c>
      <c r="M22" s="84">
        <f>M8</f>
        <v>12</v>
      </c>
      <c r="O22" s="85" t="s">
        <v>67</v>
      </c>
      <c r="P22" s="86">
        <f>0-(P20*M28+P21*M28)</f>
        <v>0</v>
      </c>
    </row>
    <row r="23" spans="3:22" ht="17.25" customHeight="1">
      <c r="C23" s="68" t="s">
        <v>101</v>
      </c>
      <c r="L23" s="92" t="s">
        <v>71</v>
      </c>
      <c r="M23" s="93">
        <v>2.8000000000000001E-2</v>
      </c>
      <c r="O23" s="94" t="s">
        <v>72</v>
      </c>
      <c r="P23" s="86">
        <f>(0-(M21*M25)*(1-M28))/2</f>
        <v>0</v>
      </c>
    </row>
    <row r="24" spans="3:22" ht="17.25" customHeight="1">
      <c r="C24" s="78" t="s">
        <v>102</v>
      </c>
      <c r="D24" s="99">
        <f>試算シート!G22</f>
        <v>0</v>
      </c>
      <c r="E24" s="99">
        <f>試算シート!G23</f>
        <v>0</v>
      </c>
      <c r="F24" s="99">
        <f>試算シート!G24</f>
        <v>0</v>
      </c>
      <c r="G24" s="99">
        <f>試算シート!G25</f>
        <v>0</v>
      </c>
      <c r="H24" s="99">
        <f>試算シート!G26</f>
        <v>0</v>
      </c>
      <c r="I24" s="99">
        <f>試算シート!G27</f>
        <v>0</v>
      </c>
      <c r="J24" s="62">
        <f t="shared" ref="J24:J29" si="3">SUM(D24:I24)</f>
        <v>0</v>
      </c>
      <c r="L24" s="97" t="s">
        <v>75</v>
      </c>
      <c r="M24" s="98">
        <v>0</v>
      </c>
      <c r="O24" s="66" t="s">
        <v>76</v>
      </c>
      <c r="P24" s="67">
        <f>SUM(P18:P23)</f>
        <v>0</v>
      </c>
    </row>
    <row r="25" spans="3:22" ht="17.25" customHeight="1">
      <c r="C25" s="78" t="s">
        <v>103</v>
      </c>
      <c r="D25" s="99">
        <f>試算シート!H22</f>
        <v>0</v>
      </c>
      <c r="E25" s="99">
        <f>試算シート!H23</f>
        <v>0</v>
      </c>
      <c r="F25" s="99">
        <f>試算シート!H24</f>
        <v>0</v>
      </c>
      <c r="G25" s="99">
        <f>試算シート!H25</f>
        <v>0</v>
      </c>
      <c r="H25" s="99">
        <f>試算シート!H26</f>
        <v>0</v>
      </c>
      <c r="I25" s="129">
        <f>試算シート!H27</f>
        <v>0</v>
      </c>
      <c r="J25" s="62">
        <f t="shared" si="3"/>
        <v>0</v>
      </c>
      <c r="L25" s="97" t="s">
        <v>53</v>
      </c>
      <c r="M25" s="102">
        <v>14900</v>
      </c>
      <c r="O25" s="66" t="s">
        <v>80</v>
      </c>
      <c r="P25" s="67">
        <f>IF(P24&gt;M27,M27,ROUNDDOWN(P24,-2))</f>
        <v>0</v>
      </c>
    </row>
    <row r="26" spans="3:22" ht="17.25" customHeight="1">
      <c r="C26" s="78" t="s">
        <v>104</v>
      </c>
      <c r="D26" s="99">
        <f>試算シート!I22</f>
        <v>0</v>
      </c>
      <c r="E26" s="99">
        <f>試算シート!I23</f>
        <v>0</v>
      </c>
      <c r="F26" s="99">
        <f>試算シート!I24</f>
        <v>0</v>
      </c>
      <c r="G26" s="99">
        <f>試算シート!I25</f>
        <v>0</v>
      </c>
      <c r="H26" s="99">
        <f>試算シート!I26</f>
        <v>0</v>
      </c>
      <c r="I26" s="99">
        <f>試算シート!I27</f>
        <v>0</v>
      </c>
      <c r="J26" s="62">
        <f t="shared" si="3"/>
        <v>0</v>
      </c>
      <c r="L26" s="104" t="s">
        <v>62</v>
      </c>
      <c r="M26" s="105">
        <v>0</v>
      </c>
      <c r="O26" s="66" t="s">
        <v>83</v>
      </c>
      <c r="P26" s="67">
        <f>ROUNDDOWN(P25*(12-M22)/12,0)</f>
        <v>0</v>
      </c>
    </row>
    <row r="27" spans="3:22" ht="17.25" customHeight="1">
      <c r="C27" s="78" t="s">
        <v>105</v>
      </c>
      <c r="D27" s="123">
        <f t="shared" ref="D27:I27" si="4">IF(D25&gt;150000,150000,D25)*D48</f>
        <v>0</v>
      </c>
      <c r="E27" s="96">
        <f t="shared" si="4"/>
        <v>0</v>
      </c>
      <c r="F27" s="96">
        <f t="shared" si="4"/>
        <v>0</v>
      </c>
      <c r="G27" s="96">
        <f t="shared" si="4"/>
        <v>0</v>
      </c>
      <c r="H27" s="96">
        <f t="shared" si="4"/>
        <v>0</v>
      </c>
      <c r="I27" s="130">
        <f t="shared" si="4"/>
        <v>0</v>
      </c>
      <c r="J27" s="62">
        <f t="shared" si="3"/>
        <v>0</v>
      </c>
      <c r="L27" s="112" t="s">
        <v>86</v>
      </c>
      <c r="M27" s="113">
        <v>260000</v>
      </c>
      <c r="O27" s="114" t="s">
        <v>87</v>
      </c>
      <c r="P27" s="115">
        <f>ROUNDDOWN(P25-P26,-2)</f>
        <v>0</v>
      </c>
    </row>
    <row r="28" spans="3:22" ht="17.25" customHeight="1">
      <c r="C28" s="78" t="s">
        <v>106</v>
      </c>
      <c r="D28" s="123">
        <f t="shared" ref="D28:I28" si="5">D24+D25+D26</f>
        <v>0</v>
      </c>
      <c r="E28" s="96">
        <f t="shared" si="5"/>
        <v>0</v>
      </c>
      <c r="F28" s="96">
        <f t="shared" si="5"/>
        <v>0</v>
      </c>
      <c r="G28" s="96">
        <f t="shared" si="5"/>
        <v>0</v>
      </c>
      <c r="H28" s="96">
        <f t="shared" si="5"/>
        <v>0</v>
      </c>
      <c r="I28" s="118">
        <f t="shared" si="5"/>
        <v>0</v>
      </c>
      <c r="J28" s="62">
        <f t="shared" si="3"/>
        <v>0</v>
      </c>
      <c r="L28" s="131" t="s">
        <v>92</v>
      </c>
      <c r="M28" s="120">
        <f>G37</f>
        <v>0.7</v>
      </c>
      <c r="P28" s="121" t="b">
        <f>IF(M20&gt;0,M26)</f>
        <v>0</v>
      </c>
    </row>
    <row r="29" spans="3:22" ht="17.25" customHeight="1">
      <c r="C29" s="78" t="s">
        <v>107</v>
      </c>
      <c r="D29" s="123">
        <f t="shared" ref="D29:I29" si="6">IF(D28&gt;0,430000,0)</f>
        <v>0</v>
      </c>
      <c r="E29" s="96">
        <f t="shared" si="6"/>
        <v>0</v>
      </c>
      <c r="F29" s="96">
        <f t="shared" si="6"/>
        <v>0</v>
      </c>
      <c r="G29" s="96">
        <f t="shared" si="6"/>
        <v>0</v>
      </c>
      <c r="H29" s="96">
        <f t="shared" si="6"/>
        <v>0</v>
      </c>
      <c r="I29" s="118">
        <f t="shared" si="6"/>
        <v>0</v>
      </c>
      <c r="J29" s="62">
        <f t="shared" si="3"/>
        <v>0</v>
      </c>
      <c r="L29" s="132" t="s">
        <v>94</v>
      </c>
      <c r="M29" s="124">
        <f>D17</f>
        <v>1</v>
      </c>
      <c r="N29" s="55"/>
    </row>
    <row r="30" spans="3:22" ht="17.25" customHeight="1">
      <c r="C30" s="78" t="s">
        <v>44</v>
      </c>
      <c r="D30" s="123">
        <f>IF(D28-D29&gt;0,D28-D29,0)</f>
        <v>0</v>
      </c>
      <c r="E30" s="96">
        <f>IF(E28-E29&gt;0,E28-E29,0)*E12</f>
        <v>0</v>
      </c>
      <c r="F30" s="96">
        <f>IF(F28-F29&gt;0,F28-F29,0)*F12</f>
        <v>0</v>
      </c>
      <c r="G30" s="96">
        <f>IF(G28-G29&gt;0,G28-G29,0)*G12</f>
        <v>0</v>
      </c>
      <c r="H30" s="96">
        <f>IF(H28-H29&gt;0,H28-H29,0)*H12</f>
        <v>0</v>
      </c>
      <c r="I30" s="118">
        <f>IF(I28-I29&gt;0,I28-I29,0)*I12</f>
        <v>0</v>
      </c>
      <c r="J30" s="62">
        <f>D30*D12+E30*E12+F30*F12+G30*G12+H30*H12+I30*I12</f>
        <v>0</v>
      </c>
      <c r="K30" s="55"/>
    </row>
    <row r="31" spans="3:22" ht="17.25" customHeight="1">
      <c r="L31" s="55" t="s">
        <v>108</v>
      </c>
      <c r="M31" s="55"/>
      <c r="O31" s="55"/>
      <c r="P31" s="55"/>
    </row>
    <row r="32" spans="3:22" ht="17.25" customHeight="1">
      <c r="C32" s="133" t="s">
        <v>109</v>
      </c>
      <c r="D32" s="134"/>
      <c r="E32" s="134"/>
      <c r="F32" s="134"/>
      <c r="G32" s="134"/>
      <c r="L32" s="57" t="s">
        <v>44</v>
      </c>
      <c r="M32" s="58">
        <f>D30*D15+E30*E15+F30*F15+G30*G15+H30*H15+I30*I15</f>
        <v>0</v>
      </c>
      <c r="O32" s="59" t="s">
        <v>45</v>
      </c>
      <c r="P32" s="60">
        <f>ROUNDDOWN(M32*M36,0)</f>
        <v>0</v>
      </c>
    </row>
    <row r="33" spans="3:16" ht="17.25" customHeight="1">
      <c r="C33" s="135" t="s">
        <v>44</v>
      </c>
      <c r="D33" s="136" t="s">
        <v>110</v>
      </c>
      <c r="E33" s="135" t="s">
        <v>111</v>
      </c>
      <c r="F33" s="137" t="s">
        <v>112</v>
      </c>
      <c r="G33" s="166" t="s">
        <v>113</v>
      </c>
      <c r="L33" s="64" t="s">
        <v>48</v>
      </c>
      <c r="M33" s="65">
        <f>D21*D15+E21*E15+F21*F15+G21*G15+H21*H15+I21*I15</f>
        <v>0</v>
      </c>
      <c r="O33" s="66" t="s">
        <v>49</v>
      </c>
      <c r="P33" s="67">
        <f>ROUNDDOWN(M33*M37,0)</f>
        <v>0</v>
      </c>
    </row>
    <row r="34" spans="3:16" ht="17.25" customHeight="1">
      <c r="C34" s="138">
        <f>J28-J27</f>
        <v>0</v>
      </c>
      <c r="D34" s="139">
        <f>IF(J12&gt;0,430000+100000*MAX(J18-1,0),0)</f>
        <v>0</v>
      </c>
      <c r="E34" s="138">
        <f>IF(J12&gt;0,430000+100000*MAX(J18-1,0)+310000*(J12),0)</f>
        <v>0</v>
      </c>
      <c r="F34" s="140">
        <f>IF(J12&gt;0,430000+100000*MAX(J18-1,0)+570000*(J12),0)</f>
        <v>0</v>
      </c>
      <c r="G34" s="167"/>
      <c r="L34" s="64" t="s">
        <v>52</v>
      </c>
      <c r="M34" s="69">
        <f>J15</f>
        <v>0</v>
      </c>
      <c r="O34" s="66" t="s">
        <v>53</v>
      </c>
      <c r="P34" s="67">
        <f>M34*M38</f>
        <v>0</v>
      </c>
    </row>
    <row r="35" spans="3:16" ht="17.25" customHeight="1">
      <c r="C35" s="141"/>
      <c r="D35" s="142">
        <v>1</v>
      </c>
      <c r="E35" s="142">
        <f>IF(C34&gt;D34,1,0)</f>
        <v>0</v>
      </c>
      <c r="F35" s="143">
        <f>IF(C34&gt;E34,1,0)</f>
        <v>0</v>
      </c>
      <c r="G35" s="167"/>
      <c r="L35" s="83" t="s">
        <v>63</v>
      </c>
      <c r="M35" s="84">
        <f>D16</f>
        <v>12</v>
      </c>
      <c r="O35" s="66" t="s">
        <v>62</v>
      </c>
      <c r="P35" s="67">
        <f>IF(M34&gt;0,M39,0)</f>
        <v>0</v>
      </c>
    </row>
    <row r="36" spans="3:16" ht="17.25" customHeight="1">
      <c r="C36" s="144"/>
      <c r="D36" s="142">
        <f>IF(C34&lt;D34+1,1,0)</f>
        <v>1</v>
      </c>
      <c r="E36" s="142">
        <f>IF(C34&lt;E34+1,1,0)</f>
        <v>1</v>
      </c>
      <c r="F36" s="143">
        <f>IF(C34&lt;F34+1,1,0)</f>
        <v>1</v>
      </c>
      <c r="G36" s="168"/>
      <c r="L36" s="92" t="s">
        <v>71</v>
      </c>
      <c r="M36" s="93">
        <v>2.9000000000000001E-2</v>
      </c>
      <c r="O36" s="85" t="s">
        <v>67</v>
      </c>
      <c r="P36" s="145">
        <f>0-(P34*M41+P35*M41)</f>
        <v>0</v>
      </c>
    </row>
    <row r="37" spans="3:16" ht="17.25" customHeight="1">
      <c r="C37" s="146"/>
      <c r="D37" s="142">
        <f>D35*D36*0.7</f>
        <v>0.7</v>
      </c>
      <c r="E37" s="142">
        <f>E35*E36*0.5</f>
        <v>0</v>
      </c>
      <c r="F37" s="143">
        <f>F35*F36*0.2</f>
        <v>0</v>
      </c>
      <c r="G37" s="147">
        <f>SUM(D37:F37)</f>
        <v>0.7</v>
      </c>
      <c r="L37" s="97" t="s">
        <v>75</v>
      </c>
      <c r="M37" s="98">
        <v>0</v>
      </c>
      <c r="O37" s="66" t="s">
        <v>76</v>
      </c>
      <c r="P37" s="67">
        <f>SUM(P32:P36)</f>
        <v>0</v>
      </c>
    </row>
    <row r="38" spans="3:16" ht="17.25" customHeight="1" thickBot="1">
      <c r="L38" s="97" t="s">
        <v>53</v>
      </c>
      <c r="M38" s="102">
        <v>14700</v>
      </c>
      <c r="O38" s="66" t="s">
        <v>80</v>
      </c>
      <c r="P38" s="67">
        <f>IF(P37&gt;M40,M40,ROUNDDOWN(P37,-2))</f>
        <v>0</v>
      </c>
    </row>
    <row r="39" spans="3:16" ht="17.25" customHeight="1">
      <c r="C39" s="178" t="s">
        <v>114</v>
      </c>
      <c r="D39" s="179"/>
      <c r="E39" s="179"/>
      <c r="F39" s="184">
        <f>P13+P27+P40+V13</f>
        <v>0</v>
      </c>
      <c r="G39" s="185"/>
      <c r="H39" s="185"/>
      <c r="I39" s="185"/>
      <c r="J39" s="190" t="s">
        <v>31</v>
      </c>
      <c r="L39" s="104" t="s">
        <v>62</v>
      </c>
      <c r="M39" s="105">
        <v>0</v>
      </c>
      <c r="O39" s="66" t="s">
        <v>83</v>
      </c>
      <c r="P39" s="67">
        <f>ROUNDDOWN(P38*(12-M35)/12,0)</f>
        <v>0</v>
      </c>
    </row>
    <row r="40" spans="3:16" ht="17.25" customHeight="1">
      <c r="C40" s="180"/>
      <c r="D40" s="181"/>
      <c r="E40" s="181"/>
      <c r="F40" s="186"/>
      <c r="G40" s="187"/>
      <c r="H40" s="187"/>
      <c r="I40" s="187"/>
      <c r="J40" s="191"/>
      <c r="L40" s="112" t="s">
        <v>86</v>
      </c>
      <c r="M40" s="113">
        <v>170000</v>
      </c>
      <c r="O40" s="114" t="s">
        <v>87</v>
      </c>
      <c r="P40" s="115">
        <f>ROUNDDOWN(P38-P39,-2)</f>
        <v>0</v>
      </c>
    </row>
    <row r="41" spans="3:16" ht="17.25" customHeight="1" thickBot="1">
      <c r="C41" s="182"/>
      <c r="D41" s="183"/>
      <c r="E41" s="183"/>
      <c r="F41" s="188"/>
      <c r="G41" s="189"/>
      <c r="H41" s="189"/>
      <c r="I41" s="189"/>
      <c r="J41" s="192"/>
      <c r="L41" s="149" t="s">
        <v>92</v>
      </c>
      <c r="M41" s="150">
        <f>G37</f>
        <v>0.7</v>
      </c>
    </row>
    <row r="42" spans="3:16" ht="25.5" customHeight="1">
      <c r="C42" s="51"/>
      <c r="D42" s="51"/>
      <c r="E42" s="51"/>
      <c r="F42" s="148"/>
      <c r="G42" s="148"/>
      <c r="H42" s="148"/>
      <c r="I42" s="148"/>
      <c r="J42" s="51"/>
      <c r="L42" s="151"/>
      <c r="M42" s="152"/>
    </row>
    <row r="43" spans="3:16" ht="25.5" customHeight="1" thickBot="1">
      <c r="D43" s="51"/>
      <c r="E43" s="51"/>
      <c r="F43" s="148"/>
      <c r="G43" s="148"/>
      <c r="H43" s="148"/>
      <c r="I43" s="148"/>
    </row>
    <row r="44" spans="3:16" ht="25.5" customHeight="1">
      <c r="G44" s="53" t="s">
        <v>115</v>
      </c>
      <c r="H44" s="193">
        <f>P8+P22+P36</f>
        <v>0</v>
      </c>
      <c r="I44" s="193"/>
    </row>
    <row r="45" spans="3:16" ht="25.5" customHeight="1">
      <c r="D45" s="53" t="s">
        <v>116</v>
      </c>
      <c r="G45" s="53" t="s">
        <v>117</v>
      </c>
      <c r="H45" s="165">
        <f>F39-H44</f>
        <v>0</v>
      </c>
      <c r="I45" s="165"/>
    </row>
    <row r="46" spans="3:16" ht="25.5" customHeight="1">
      <c r="D46" s="62">
        <f t="shared" ref="D46:I46" si="7">DATEDIF(D9,$D$4,"y")</f>
        <v>0</v>
      </c>
      <c r="E46" s="62">
        <f t="shared" si="7"/>
        <v>0</v>
      </c>
      <c r="F46" s="62">
        <f t="shared" si="7"/>
        <v>0</v>
      </c>
      <c r="G46" s="62">
        <f t="shared" si="7"/>
        <v>0</v>
      </c>
      <c r="H46" s="62">
        <f t="shared" si="7"/>
        <v>0</v>
      </c>
      <c r="I46" s="62">
        <f t="shared" si="7"/>
        <v>0</v>
      </c>
    </row>
    <row r="47" spans="3:16" ht="25.5" customHeight="1">
      <c r="D47" s="53" t="s">
        <v>118</v>
      </c>
    </row>
    <row r="48" spans="3:16" ht="25.5" customHeight="1">
      <c r="D48" s="62">
        <f t="shared" ref="D48:I48" si="8">COUNTIF(D11,"&gt;64")</f>
        <v>0</v>
      </c>
      <c r="E48" s="62">
        <f t="shared" si="8"/>
        <v>0</v>
      </c>
      <c r="F48" s="62">
        <f t="shared" si="8"/>
        <v>0</v>
      </c>
      <c r="G48" s="62">
        <f t="shared" si="8"/>
        <v>0</v>
      </c>
      <c r="H48" s="62">
        <f t="shared" si="8"/>
        <v>0</v>
      </c>
      <c r="I48" s="62">
        <f t="shared" si="8"/>
        <v>0</v>
      </c>
    </row>
    <row r="54" spans="5:5" ht="25.5" customHeight="1">
      <c r="E54" s="153"/>
    </row>
    <row r="55" spans="5:5" ht="25.5" customHeight="1">
      <c r="E55" s="153"/>
    </row>
    <row r="56" spans="5:5" ht="25.5" customHeight="1">
      <c r="E56" s="153"/>
    </row>
    <row r="57" spans="5:5" ht="25.5" customHeight="1">
      <c r="E57" s="153"/>
    </row>
    <row r="58" spans="5:5" ht="25.5" customHeight="1">
      <c r="E58" s="153"/>
    </row>
    <row r="59" spans="5:5" ht="25.5" customHeight="1">
      <c r="E59" s="153"/>
    </row>
    <row r="60" spans="5:5" ht="25.5" customHeight="1">
      <c r="E60" s="153"/>
    </row>
    <row r="61" spans="5:5" ht="25.5" customHeight="1">
      <c r="E61" s="153"/>
    </row>
    <row r="62" spans="5:5" ht="25.5" customHeight="1">
      <c r="E62" s="153"/>
    </row>
  </sheetData>
  <sheetProtection algorithmName="SHA-512" hashValue="4Ml/5DcWli50OvdtrHbekckLaTp8x3WRJTD5cD+AmjczO9abtz68Jl5EO4vjPeCWq6YC7PtCIn/6vmLxwFuEmw==" saltValue="hAmgAoEw0LPZo1oc5LVJIQ==" spinCount="100000" sheet="1" selectLockedCells="1" selectUnlockedCells="1"/>
  <mergeCells count="12">
    <mergeCell ref="X6:Y6"/>
    <mergeCell ref="C39:E41"/>
    <mergeCell ref="F39:I41"/>
    <mergeCell ref="J39:J41"/>
    <mergeCell ref="H44:I44"/>
    <mergeCell ref="H45:I45"/>
    <mergeCell ref="G33:G36"/>
    <mergeCell ref="B1:P2"/>
    <mergeCell ref="L3:P3"/>
    <mergeCell ref="D4:E4"/>
    <mergeCell ref="H4:I4"/>
    <mergeCell ref="E17:I17"/>
  </mergeCells>
  <phoneticPr fontId="3"/>
  <printOptions horizontalCentered="1" verticalCentered="1"/>
  <pageMargins left="0" right="0" top="0" bottom="0" header="0.51181102362204722" footer="0.51181102362204722"/>
  <pageSetup paperSize="9" scale="5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7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試算シート</vt:lpstr>
      <vt:lpstr>計算シート</vt:lpstr>
      <vt:lpstr>Sheet1</vt:lpstr>
      <vt:lpstr>計算シート!Print_Area</vt:lpstr>
      <vt:lpstr>試算シート!Print_Area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鳥澤　公実貴</dc:creator>
  <cp:lastModifiedBy>渡邉 丈洋</cp:lastModifiedBy>
  <cp:lastPrinted>2026-06-29T04:16:05Z</cp:lastPrinted>
  <dcterms:created xsi:type="dcterms:W3CDTF">2015-06-05T18:19:34Z</dcterms:created>
  <dcterms:modified xsi:type="dcterms:W3CDTF">2026-06-29T04:56:26Z</dcterms:modified>
</cp:coreProperties>
</file>